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mmazizi\Desktop\Back up 20.09.2020\Supply 21 Sep 20\2021\Construction\1 Kundoz Cold Chain Storage\"/>
    </mc:Choice>
  </mc:AlternateContent>
  <xr:revisionPtr revIDLastSave="0" documentId="8_{5768CBA1-BF44-4126-9E4D-6C53F2F6D2CC}" xr6:coauthVersionLast="44" xr6:coauthVersionMax="44" xr10:uidLastSave="{00000000-0000-0000-0000-000000000000}"/>
  <bookViews>
    <workbookView xWindow="-108" yWindow="-108" windowWidth="23256" windowHeight="12576" tabRatio="879" activeTab="5" xr2:uid="{00000000-000D-0000-FFFF-FFFF00000000}"/>
  </bookViews>
  <sheets>
    <sheet name="GeneralNote" sheetId="16" r:id="rId1"/>
    <sheet name="G. Total" sheetId="10" r:id="rId2"/>
    <sheet name="1C" sheetId="36" r:id="rId3"/>
    <sheet name="1-1 MB" sheetId="43" r:id="rId4"/>
    <sheet name="3C" sheetId="42" r:id="rId5"/>
    <sheet name="03 SepticT" sheetId="45" r:id="rId6"/>
  </sheets>
  <definedNames>
    <definedName name="_xlnm.Print_Area" localSheetId="3">'1-1 MB'!$A$1:$H$243</definedName>
    <definedName name="_xlnm.Print_Area" localSheetId="1">'G. Total'!$A$1:$E$21</definedName>
    <definedName name="_xlnm.Print_Area" localSheetId="0">GeneralNote!$A$1:$S$26</definedName>
    <definedName name="_xlnm.Print_Titles" localSheetId="5">'03 SepticT'!$4:$5</definedName>
    <definedName name="_xlnm.Print_Titles" localSheetId="3">'1-1 MB'!$4:$4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43" l="1"/>
  <c r="E200" i="43" l="1"/>
  <c r="E194" i="43"/>
  <c r="E193" i="43"/>
  <c r="E186" i="43"/>
  <c r="E184" i="43"/>
  <c r="G9" i="45" l="1"/>
  <c r="G110" i="43" l="1"/>
  <c r="G111" i="43"/>
  <c r="G213" i="43" l="1"/>
  <c r="G176" i="43" l="1"/>
  <c r="G175" i="43"/>
  <c r="G19" i="45" l="1"/>
  <c r="G18" i="45"/>
  <c r="G17" i="45"/>
  <c r="G16" i="45"/>
  <c r="G15" i="45"/>
  <c r="G14" i="45"/>
  <c r="G13" i="45"/>
  <c r="G12" i="45"/>
  <c r="G11" i="45"/>
  <c r="G10" i="45"/>
  <c r="G8" i="45"/>
  <c r="G234" i="43"/>
  <c r="G233" i="43"/>
  <c r="G232" i="43"/>
  <c r="G231" i="43"/>
  <c r="G230" i="43"/>
  <c r="G229" i="43"/>
  <c r="G228" i="43"/>
  <c r="G227" i="43"/>
  <c r="G226" i="43"/>
  <c r="G225" i="43"/>
  <c r="G221" i="43"/>
  <c r="G220" i="43"/>
  <c r="G219" i="43"/>
  <c r="G218" i="43"/>
  <c r="G217" i="43"/>
  <c r="G216" i="43"/>
  <c r="G212" i="43"/>
  <c r="G211" i="43"/>
  <c r="G210" i="43"/>
  <c r="G209" i="43"/>
  <c r="G208" i="43"/>
  <c r="G207" i="43"/>
  <c r="G206" i="43"/>
  <c r="G202" i="43"/>
  <c r="G201" i="43"/>
  <c r="G200" i="43"/>
  <c r="G199" i="43"/>
  <c r="G198" i="43"/>
  <c r="G197" i="43"/>
  <c r="G196" i="43"/>
  <c r="G195" i="43"/>
  <c r="G194" i="43"/>
  <c r="G193" i="43"/>
  <c r="G191" i="43"/>
  <c r="G190" i="43"/>
  <c r="G189" i="43"/>
  <c r="G188" i="43"/>
  <c r="G187" i="43"/>
  <c r="G186" i="43"/>
  <c r="G185" i="43"/>
  <c r="G184" i="43"/>
  <c r="G183" i="43"/>
  <c r="G182" i="43"/>
  <c r="G181" i="43"/>
  <c r="G179" i="43"/>
  <c r="G178" i="43"/>
  <c r="G177" i="43"/>
  <c r="G165" i="43"/>
  <c r="G163" i="43"/>
  <c r="G162" i="43"/>
  <c r="G160" i="43"/>
  <c r="G156" i="43"/>
  <c r="G155" i="43"/>
  <c r="G154" i="43"/>
  <c r="G153" i="43"/>
  <c r="G152" i="43"/>
  <c r="G151" i="43"/>
  <c r="G149" i="43"/>
  <c r="G147" i="43"/>
  <c r="G145" i="43"/>
  <c r="G143" i="43"/>
  <c r="G142" i="43"/>
  <c r="G140" i="43"/>
  <c r="G138" i="43"/>
  <c r="G137" i="43"/>
  <c r="G136" i="43"/>
  <c r="G135" i="43"/>
  <c r="G134" i="43"/>
  <c r="G133" i="43"/>
  <c r="G131" i="43"/>
  <c r="G130" i="43"/>
  <c r="G128" i="43"/>
  <c r="G127" i="43"/>
  <c r="G126" i="43"/>
  <c r="G125" i="43"/>
  <c r="G123" i="43"/>
  <c r="G122" i="43"/>
  <c r="G121" i="43"/>
  <c r="G120" i="43"/>
  <c r="G114" i="43"/>
  <c r="G113" i="43"/>
  <c r="G112" i="43"/>
  <c r="G109" i="43"/>
  <c r="G108" i="43"/>
  <c r="G107" i="43"/>
  <c r="G104" i="43"/>
  <c r="G105" i="43" s="1"/>
  <c r="G101" i="43"/>
  <c r="G100" i="43"/>
  <c r="G99" i="43"/>
  <c r="G98" i="43"/>
  <c r="G97" i="43"/>
  <c r="G94" i="43"/>
  <c r="G93" i="43"/>
  <c r="G92" i="43"/>
  <c r="G91" i="43"/>
  <c r="G90" i="43"/>
  <c r="G89" i="43"/>
  <c r="G88" i="43"/>
  <c r="G87" i="43"/>
  <c r="G84" i="43"/>
  <c r="G83" i="43"/>
  <c r="G82" i="43"/>
  <c r="G80" i="43"/>
  <c r="G79" i="43"/>
  <c r="G78" i="43"/>
  <c r="G76" i="43"/>
  <c r="G75" i="43"/>
  <c r="G74" i="43"/>
  <c r="G73" i="43"/>
  <c r="G72" i="43"/>
  <c r="G68" i="43"/>
  <c r="G67" i="43"/>
  <c r="G65" i="43"/>
  <c r="G64" i="43"/>
  <c r="G61" i="43"/>
  <c r="G60" i="43"/>
  <c r="G59" i="43"/>
  <c r="G55" i="43"/>
  <c r="G54" i="43"/>
  <c r="G53" i="43"/>
  <c r="G49" i="43"/>
  <c r="G48" i="43"/>
  <c r="G45" i="43"/>
  <c r="G44" i="43"/>
  <c r="G43" i="43"/>
  <c r="G42" i="43"/>
  <c r="G38" i="43"/>
  <c r="G37" i="43"/>
  <c r="G36" i="43"/>
  <c r="G35" i="43"/>
  <c r="G34" i="43"/>
  <c r="G33" i="43"/>
  <c r="G32" i="43"/>
  <c r="G31" i="43"/>
  <c r="G30" i="43"/>
  <c r="G29" i="43"/>
  <c r="G25" i="43"/>
  <c r="G21" i="43"/>
  <c r="G20" i="43"/>
  <c r="G18" i="43"/>
  <c r="G17" i="43"/>
  <c r="G15" i="43"/>
  <c r="G14" i="43"/>
  <c r="G10" i="43"/>
  <c r="G9" i="43"/>
  <c r="G204" i="43" l="1"/>
  <c r="G214" i="43"/>
  <c r="G56" i="43"/>
  <c r="G20" i="45"/>
  <c r="G22" i="45" s="1"/>
  <c r="G23" i="45" s="1"/>
  <c r="D16" i="10" s="1"/>
  <c r="G26" i="43"/>
  <c r="G50" i="43"/>
  <c r="G115" i="43"/>
  <c r="G11" i="43"/>
  <c r="G62" i="43"/>
  <c r="G22" i="43"/>
  <c r="G235" i="43"/>
  <c r="G241" i="43" s="1"/>
  <c r="G69" i="43"/>
  <c r="G85" i="43"/>
  <c r="G95" i="43"/>
  <c r="G102" i="43"/>
  <c r="G157" i="43"/>
  <c r="G171" i="43"/>
  <c r="G39" i="43"/>
  <c r="G46" i="43"/>
  <c r="G222" i="43"/>
  <c r="G172" i="43" l="1"/>
  <c r="G239" i="43" s="1"/>
  <c r="G236" i="43"/>
  <c r="G116" i="43"/>
  <c r="G238" i="43" s="1"/>
  <c r="G223" i="43"/>
  <c r="G240" i="43" s="1"/>
  <c r="G242" i="43" l="1"/>
  <c r="D15" i="10" s="1"/>
  <c r="D17" i="10" s="1"/>
</calcChain>
</file>

<file path=xl/sharedStrings.xml><?xml version="1.0" encoding="utf-8"?>
<sst xmlns="http://schemas.openxmlformats.org/spreadsheetml/2006/main" count="671" uniqueCount="477">
  <si>
    <t>Sub Total for Mechanical Works</t>
  </si>
  <si>
    <t>Sub Total for Electrical Works</t>
  </si>
  <si>
    <t>Sub Total for Main Building Civil Works</t>
  </si>
  <si>
    <t>RECAPITULATION</t>
  </si>
  <si>
    <t>PCS</t>
  </si>
  <si>
    <t>Note</t>
  </si>
  <si>
    <t>Unit</t>
  </si>
  <si>
    <t>FIRE ALARM SYSTEM</t>
  </si>
  <si>
    <t>m</t>
  </si>
  <si>
    <t>Set</t>
  </si>
  <si>
    <t>TELECOMMUNICATION SYSTEM</t>
  </si>
  <si>
    <t>Tinsmith Works</t>
  </si>
  <si>
    <t>m2</t>
  </si>
  <si>
    <t>Metal Works (Ref. Spec. No. 3000, 3010)</t>
  </si>
  <si>
    <t>Ceramic Tiling Works</t>
  </si>
  <si>
    <t>Cement Plaster (Ref. Spec. 6521)</t>
  </si>
  <si>
    <t>m3</t>
  </si>
  <si>
    <t>Brick Masonry (Ref. Spec. 4200)</t>
  </si>
  <si>
    <t xml:space="preserve">Plain and Reinforced Concrete (Ref. Spec. 2100, 2200, 2300) </t>
  </si>
  <si>
    <t>2.2.1</t>
  </si>
  <si>
    <t>Stone Masonry (Ref. Spec. 1300)</t>
  </si>
  <si>
    <t>2.1.4</t>
  </si>
  <si>
    <t>2.1.3</t>
  </si>
  <si>
    <t>2.1.2</t>
  </si>
  <si>
    <t>2.1.1</t>
  </si>
  <si>
    <t>Earth Works (Ref. Spec. 1100)</t>
  </si>
  <si>
    <t>Quantity</t>
  </si>
  <si>
    <t>Description of Work</t>
  </si>
  <si>
    <t>No.</t>
  </si>
  <si>
    <t>Other Works</t>
  </si>
  <si>
    <t>NO</t>
  </si>
  <si>
    <t>DESCRIPTION</t>
  </si>
  <si>
    <t>COST</t>
  </si>
  <si>
    <t>It is expected that for each item in this schedule of rate the Contractor will refer to Drawings and Specifications in order to get details allowing the timely project completion within the expected quality measures.</t>
  </si>
  <si>
    <t>Costs given on this schedule of rate  are to cover any and all additional materials, work or any other related activities to complete the works.</t>
  </si>
  <si>
    <t xml:space="preserve">The cost of new items added to the  Sow as part of cost amendments shall be market price plus 20 % max total addition for contractor. </t>
  </si>
  <si>
    <t>BILL OF QUANTITY</t>
  </si>
  <si>
    <t>3.1.4</t>
  </si>
  <si>
    <t>3.1.5</t>
  </si>
  <si>
    <t>3.1.6</t>
  </si>
  <si>
    <t>3.2.1</t>
  </si>
  <si>
    <t>3.2.2</t>
  </si>
  <si>
    <t>3.2.3</t>
  </si>
  <si>
    <t>3.2.4</t>
  </si>
  <si>
    <t>3.2.5</t>
  </si>
  <si>
    <t>3.2.6</t>
  </si>
  <si>
    <t>35 cm thick Exterior  brick masonry wall set in 1:4 sand cement mortar, All task for this item to be under full approval and satisfaction of Engineer</t>
  </si>
  <si>
    <t>Interior Plastering 20mm thick,1:3 cement sand smooth plaster to all interior walls, All task for this item to be under full approval and satisfaction of Engineer</t>
  </si>
  <si>
    <t>Pcs</t>
  </si>
  <si>
    <t>Description</t>
  </si>
  <si>
    <t>Sub Total for  Civil Works</t>
  </si>
  <si>
    <t>2.2.2</t>
  </si>
  <si>
    <t>GENERAL NOTE</t>
  </si>
  <si>
    <t>Insulation Works (Ref. Spec. 7200, 6411)</t>
  </si>
  <si>
    <t>Painting (Ref. Spec. 6700,6701)</t>
  </si>
  <si>
    <t>PVC Joinery  (Ref. Spec. 6220)</t>
  </si>
  <si>
    <t>In case of discrepancy in figures, drawings, or specifications, the matter shall be promptly submitted to MoPH, who shall make a determination in writing. Any adjustment by the contractor without a determination shall be at its own risk and expense.</t>
  </si>
  <si>
    <t>Complete</t>
  </si>
  <si>
    <t>Ea</t>
  </si>
  <si>
    <t>Supply, Installation, Testing and Commissioning of Socket Outlet, 1Phase, 240 V, 16 A, 50 Hz. Mounting Height=450 mm Above Finish Floor Level</t>
  </si>
  <si>
    <t>Supply, Installation, Testing and Commissioning of GFCI Outlet, 1Phase, 240 V, 16 A, 50 Hz. Mounting Height=1380 mm Above Finish Floor Level, Water Proof</t>
  </si>
  <si>
    <t>Supply, Installation, Testing and Commissioning of Grounding System, including Ground Rods, Ground Conductor, Connections and all the related accessories complete according to DWGs</t>
  </si>
  <si>
    <t>Supply, Installation, Testing and Commissioning of Philips LED Light, 1350 Lm, 12 W, 220V, Luminaire type: DN570C 1xLED12S/830 PSED-E C (Surface Mounted).</t>
  </si>
  <si>
    <t>Supply, Installation, Testing and Commissioning of Philips LED Edge-Lit Exit Sign, Single Face, 1xLED, 3W, 220V, having Battery backup</t>
  </si>
  <si>
    <t>Supply, Installation, Testing and Commissioning of 3Pole Switch, 220 V, 10 A, Mounting Height= 1200 mm Above Finish Floor Level, Water Proof</t>
  </si>
  <si>
    <t>Supply, Installation, Testing and Commissioning of Data/Telephone Outlet RJ-45</t>
  </si>
  <si>
    <t>Supply, Installation, Testing and Commissioning of Audible Fire Alarm Signal</t>
  </si>
  <si>
    <t>3.1.7</t>
  </si>
  <si>
    <t>3.1.8</t>
  </si>
  <si>
    <t>3.1.9</t>
  </si>
  <si>
    <t>3.1.10</t>
  </si>
  <si>
    <t>3.1.11</t>
  </si>
  <si>
    <t>3.1.12</t>
  </si>
  <si>
    <t>3.1.13</t>
  </si>
  <si>
    <t>3.1.14</t>
  </si>
  <si>
    <t>3.1.15</t>
  </si>
  <si>
    <t>3.2.7</t>
  </si>
  <si>
    <t>3.2.8</t>
  </si>
  <si>
    <t>4.1.1</t>
  </si>
  <si>
    <t>4.1.2</t>
  </si>
  <si>
    <t>4.1.3</t>
  </si>
  <si>
    <t>4.1.4</t>
  </si>
  <si>
    <t>4.1.5</t>
  </si>
  <si>
    <t>4.1.6</t>
  </si>
  <si>
    <t>4.1.7</t>
  </si>
  <si>
    <t>4.1.8</t>
  </si>
  <si>
    <t xml:space="preserve">25 cm thick Interior  brick masonry walls set in 1:4 sand cement mortar for partition walls of rooms, All task for this item to be under full approval and satisfaction of Engineer </t>
  </si>
  <si>
    <t>RCC M250 (D) for all foundation pad ( consist of formwork), All task for this item to be under full approval and satisfaction of Engineer</t>
  </si>
  <si>
    <t>Painting of (Ceiling) Three coats of matt water based (acrylic) white color paint to all specified ceiling surfaces including all preparation, primer, filling in etc. to all ceiling surface and stairs, All task for this item to be under full approval and satisfaction of Engineer</t>
  </si>
  <si>
    <t>Bill of Quantity for Septic Tank</t>
  </si>
  <si>
    <t xml:space="preserve">Bill.1. SEPTIC TANK </t>
  </si>
  <si>
    <r>
      <t>Waterproofing for septic tank</t>
    </r>
    <r>
      <rPr>
        <b/>
        <sz val="10"/>
        <rFont val="Calibri"/>
        <family val="2"/>
        <scheme val="minor"/>
      </rPr>
      <t xml:space="preserve"> </t>
    </r>
    <r>
      <rPr>
        <sz val="10"/>
        <rFont val="Calibri"/>
        <family val="2"/>
        <scheme val="minor"/>
      </rPr>
      <t>on horizontal  and vertical floor and wall  made with bituminous sheets in one layer, 4 mm thickness minimum. The costs include the posing of the layer with bitumen, the overlaps for 10 cm minimum, the lap joints around the edges, for 20 cm minimum, with it's all required activities according to the drawing and technical specifications, All task for this item to be under full approval and satisfaction of Engineer</t>
    </r>
  </si>
  <si>
    <t>Exterior Plastering 20 mm thick ,1:3 cement sand smooth plaster to all exterior brick masonry walls of septic tank  All task for this item to be under full approval and satisfaction of Engineer</t>
  </si>
  <si>
    <t>2.1.5</t>
  </si>
  <si>
    <t>Septic Tank Civil Work</t>
  </si>
  <si>
    <t>4.1.9</t>
  </si>
  <si>
    <t>Steel Ladder for septic tank fix in interior wall</t>
  </si>
  <si>
    <t>Interior Painting of EPI Building, Three coats of  75% best quality plastic paint (Jotun or Equal) to interior walls by applying primer, filling in etc.All task for this item to be under full approval and satisfaction of Engineer</t>
  </si>
  <si>
    <t>Exterior Painting of EPI Building, Three coats of approved weather shield paint(100%) to exterior walls including all surfaces preparation by applying wall sealer primer complete in color as directed by the supervisor. All task for this item to be under full approval and satisfaction of Engineer</t>
  </si>
  <si>
    <t>Aluminum sign board with frame, written text English /Dari, size (400x600) mm for the building, installation beside of  main entrance</t>
  </si>
  <si>
    <t>Aluminum sign board with frame, written text English /Dari, size (300x120) mm for the offices and others rooms, installation beside of rooms door</t>
  </si>
  <si>
    <t>Exterior Plastering 20 mm thick ,1:3 cement sand smooth plaster to all exterior brick masonry walls,parapet walls, contiliver and louver, and escape stair All task for this item to be under full approval and satisfaction of Engineer</t>
  </si>
  <si>
    <t>Supply and placing of of crush aggregate in the foundation of Septic Tank  (under the RCC foundation)</t>
  </si>
  <si>
    <t>Backfillling and compaction all around the Septic Tank , complete with wall required actvities ,materials and workmanships,as per drawing ,technical specification and incharge engineer instruction.warning tape should be also included in cost of this item</t>
  </si>
  <si>
    <t>Supply and casting of Plain cement concrete(PCC) ,Grade-10/(M10), as per drawings,specification and incharge engineer instruction/full approval</t>
  </si>
  <si>
    <t>Supply,placing and casting of RCC concrete in  Septic Tank , floor,walls ,roof slab and interior walls grade200/M20,mix ration 1:1.5:3 including to reinforcements bars,all process,materials,accessories  and other requrired items  which are not mentioned here in accordance to drawings,sepcification and incharge Engineer instructions.all these said items,activities,process,conduits,workmanship and wages shall be considered  in the cost</t>
  </si>
  <si>
    <t>1.1.1</t>
  </si>
  <si>
    <t>1.1.2</t>
  </si>
  <si>
    <t>1.1.3</t>
  </si>
  <si>
    <t>1.1.4</t>
  </si>
  <si>
    <t>1.1.5</t>
  </si>
  <si>
    <t>1.1.6</t>
  </si>
  <si>
    <t>1.1.7</t>
  </si>
  <si>
    <t>1.1.8</t>
  </si>
  <si>
    <t>1.1.9</t>
  </si>
  <si>
    <t>1.1.10</t>
  </si>
  <si>
    <t>1.1.11</t>
  </si>
  <si>
    <t>Sub Toal for Septic Tank Civil Work (1)</t>
  </si>
  <si>
    <t>Water stopper: Supply and installation of PVC 20 cm wide water stopper inside the Septic Tank walls complete,in accordance to drawings,technical specification and full approval of incharge Engineer &amp; instruction</t>
  </si>
  <si>
    <t>Suppy,placing and installation of best quality cast Iron covers with Frame in Septic Tank  complete with all necessary items in accordance to drawing,Techncial specifications and incharge engineer instruction/approval</t>
  </si>
  <si>
    <t xml:space="preserve">25 cm thick  brick masonry walls set in 1:4 sand cement mortar for exterior wall of septic tank , All task for this item to be under full approval and satisfaction of Engineer </t>
  </si>
  <si>
    <t>1.1.12</t>
  </si>
  <si>
    <t>Pos./General Notes:</t>
  </si>
  <si>
    <t>Roofing Works (Ref.  Spec. 6560)</t>
  </si>
  <si>
    <t>1.2.1</t>
  </si>
  <si>
    <t>1.2.2</t>
  </si>
  <si>
    <t>1.3.1</t>
  </si>
  <si>
    <t>1.3.2</t>
  </si>
  <si>
    <t>1.3.3</t>
  </si>
  <si>
    <t>1.3.4</t>
  </si>
  <si>
    <t>This item covers Windows W1….Wn, on aluminum frame 2mm thick, silver color  includes supplying, installation, hardware (Hinge, Lock,  and Aluminum Fly Screen), double glass 5mm, anti- blast film on inner glazing layer, and any other accessories and auxiliary materials including joint sealer (if required) etc.All window shall be according to Window Schedules and  Technical Specifications 
Product brand to be original German made (or equivalent) approved by Engineer</t>
  </si>
  <si>
    <t>GRAND TOTAL FOR SEPTIC TANK</t>
  </si>
  <si>
    <t>1.5.1</t>
  </si>
  <si>
    <t>1.5.2</t>
  </si>
  <si>
    <t xml:space="preserve">25mm thick pre- polished Herat marble 1st class white colour at floor area by size (300x300x25)mm set into 1:2 cement sand mortar base on all floor surfaces and skirting to match the floor pattern, All task for this item to be under full approval and satisfaction of Engineer  </t>
  </si>
  <si>
    <t>PCC M150 with minimum (50-80) mm thick varible depth, with Light-wheight material for sloping,on top of Rigged Foam on roof slab , All task for this item to be under full approval and satisfaction of Engineer</t>
  </si>
  <si>
    <t>Fill and back fill of floor of toilets and kitchen with compacted crush with soft sand, thickness (28 ) cm, with the crush size of 10mm, All task for this item to be under full approval and satisfaction of Engineer</t>
  </si>
  <si>
    <t>Wooden Parquetry  Wall
This item covers all wall thick=12mm, height = 1050mm for second floor room # (101 and 103), brand type for the system to be original Turkish or equivalent, glossy finish type,with all necessary material and activities, All tasks for this item to be under full approval and satisfaction of Engineer.</t>
  </si>
  <si>
    <t xml:space="preserve">GI Iron size (120x150)mm , 2 m Length Gauge ( 22 ) (downspout), for roof rain water, (See Architectural drawings Sheet# A-03-04-07 &amp; 08),All task for this item to be under full approval and satisfaction of Engineer </t>
  </si>
  <si>
    <t>PCC M150 with minimum (80) mm thick variable depth, on top of Isogam layer on roof slab , All task for this item to be under full approval and satisfaction of Engineer</t>
  </si>
  <si>
    <t>Roofing contains, Rigged Foam 100mm Density=30kg/m³ kept in place with stainless steel wire mesh (250x250x6)mm on top of RCC Slab,  (See Architectural drawings Sheet# A-03,04,05 &amp; 06), All task for this item to be under full approval and satisfaction of Engineer</t>
  </si>
  <si>
    <t>Steel Ladder for staircase roof  (See Architectural drawings Sheet# A-17)</t>
  </si>
  <si>
    <t>Wall Ceramic tiles: Supply and installation of white colour ceramic tile (300x600x8)mm, set on sand cement mortar 1:2 for the wall of  Toiets and Kitchen up to the height of 2,0 m, ROCK Ceramic brand to be original Indian or equivalent,  All task for this item to be under full approval and satisfaction of Engineer</t>
  </si>
  <si>
    <t>Wall Granite Tiles : Supply and installation of black granite tile skirting around the building, stairs and ramps at height=800mm thickness=25mm with curve edge coping th=25mm width=50mm, set on sand cement mortar 1:2 for the exterior wall of building  (See Architectural drawings Sheet# A-05, 13 &amp; 14), Granite brand to be original Indian or equivalent, All task for this item to be under full approval and satisfaction of Engineer</t>
  </si>
  <si>
    <t xml:space="preserve">20mm thick Travertine Tile 1st class (off white ) colour set into 1:2 cement sand mortar, Travertine Tile brand to be original Iranian, base on exterior wall of building under  windows in Elevation (A,B,C &amp;D)  (See Architectural drawings Sheet# A-07, 08, 09,10, 13 and 17 ), All task for this item to be under full approval and satisfaction of Engineer  </t>
  </si>
  <si>
    <t xml:space="preserve">25mm thick pre-polished Herat white colour marble (stair landing) in one piece set into 1:2 cement sand mortar,  All task for this item to be under full approval and satisfaction of Engineer  </t>
  </si>
  <si>
    <t xml:space="preserve">20mm thick pre-polished Herat white colour marble (around  flower pot) with coping  in one piece set into 1:2 cement sand mortar (See Architectural drawings Sheet# A-14 ), All task for this item to be under full approval and satisfaction of Engineer  </t>
  </si>
  <si>
    <t xml:space="preserve">Marble Skirting black colour by size (450x150x15) mm set into 1:2 cement sand mortar base on all  staircase, (See Architectural drawings Sheet# A-12 ), All task for this item to be under full approval and satisfaction of Engineer  </t>
  </si>
  <si>
    <t>This item cover Doors D1….Dn, on steel frame, includes supplying, installation, hardware (Hinge &amp; Lock), and any other accessories and auxiliary materials including joint sealer (if required) etc. The cost includes anti-rust painting coat followed by other 3 coats of oil-based painting, All door shall be according to Door Schedules and Technical Specifications 
Steel Product brand to be original Russian made (or equivalent) approved by Engineer.</t>
  </si>
  <si>
    <t xml:space="preserve">Galvanized flashing Gauge #22,  with 2.54 waterproof roofing screws for all parapet walls , Louvers and outside of windows sill  (See Architectural drawings Sheet# A-05,06 and 12), All task for this item to be under full approval and satisfaction of Engineer </t>
  </si>
  <si>
    <t>Excavation of columns foundation, stone masonry foundation, ramps and side walk in all kind of sub-surface materials in depths from 0 to 1.85 m, including disposal of surplus/rejected excavated materials to official disposal sites: All task for this item to be under full approval and satisfaction of Engineer</t>
  </si>
  <si>
    <t>Stone masonry foundation (600-500)mm width (1600)mm Height (under ring beam for walls, bearing walls) and ramps,(See Architectural drawings Sheet# A-05,06 &amp;16), All task for this item to be under full approval and satisfaction of Engineer</t>
  </si>
  <si>
    <t>RCC M250 (D) for first floor columns and second floor ( consist of formwork), All task for this item to be under full approval and satisfaction of Engineer</t>
  </si>
  <si>
    <t xml:space="preserve">15 cm thick Interior  brick masonry walls set in 1:4 sand cement mortar for partition walls , All task for this item to be under full approval and satisfaction of Engineer </t>
  </si>
  <si>
    <t>Brick masonry set in 1:4 sand cement mortar which used for main entrance staircase  and two small stair in way to door D4 (See Architectural drawings Sheet# A-06 &amp; 14), All task for this item to be under full approval and satisfaction of Engineer</t>
  </si>
  <si>
    <t>Fill and back fill  floor H= 580mm with selected approved sub-grade materials, including 95% compaction 150mm layer by layer with test, All task for this item to be under full approval and satisfaction of Engineer</t>
  </si>
  <si>
    <t>PCC M150 with (80-100) mm thick, under  main staircase, top and bottom of  toilets and kitchen floor Isogam layer, according to the drawing and technical spesification (See Architectural drawings Sheet# A-05 &amp; 11), All task for this item to be under full approval and satisfaction of Engineer</t>
  </si>
  <si>
    <t>RCC M250 (D) for first floor and second floor slabs and slab on grade  ( consist of formwork),  All task for this item to be under full approval and satisfaction of Engineer</t>
  </si>
  <si>
    <t>RCC M250 (D) for first floor and second floor staircases, ramps and flower pot ( consist of formwork), All task for this item to be under full approval and satisfaction of Engineer</t>
  </si>
  <si>
    <t xml:space="preserve">Marble Skirting black colour by size (600x150x15) mm set into 1:2 cement sand mortar base on all interior rooms and corridors , (See Architectural drawings Sheet# A-13 ), All task for this item to be under full approval and satisfaction of Engineer  </t>
  </si>
  <si>
    <t xml:space="preserve">Window Sill Herat Marble white colour by size (300x25) mm set into 1:2 cement sand mortar base  on all interior room and corridor, (See Architectural drawings Sheet# A-13 ), All task for this item to be under full approval and satisfaction of Engineer  </t>
  </si>
  <si>
    <t>Floor Ceramic tiles: Supply and installation of anti-slip ceramic tiles  by size (300x300x8)mm white colour set into 1:2 cement sand mortar base on Toilets and Kitchen floor surfaces, ROCK Ceramic brand to be original Indian or equivalent,  All task for this item to be under full approval and satisfaction of Engineer</t>
  </si>
  <si>
    <t xml:space="preserve">Galvanized Corrugated Gauge  #22 blue color, on main entrance roof  and Arc louver of main entrance with 2.54 waterproof roofing screws, (See Architectural drawings Sheet# A-14 and 15), All task for this item to be under full approval and satisfaction of Engineer </t>
  </si>
  <si>
    <t>3.1.1</t>
  </si>
  <si>
    <t>50mm (2") diameter.(See Plumbing drawings Sheet# P01-P02).</t>
  </si>
  <si>
    <t>32mm (1 1/4") diameter.(See Plumbing drawings Sheet# P01-P02).</t>
  </si>
  <si>
    <t>25mm (1")diameter.(See Plumbing drawings Sheet# P01-P02).</t>
  </si>
  <si>
    <t>20mm (3/4")diameter.(See Plumbing drawings Sheet# P01-P02).</t>
  </si>
  <si>
    <t>50mm (2") diameter.(See the Pulumbing drawings Sheet# P01-P02).</t>
  </si>
  <si>
    <t>32mm (1 1/4") diameter.(See the Pulumbing drawings Sheet# P01-P02).</t>
  </si>
  <si>
    <t>25mm (1")diameter.(See the Pulumbing drawings Sheet# P01-P02).</t>
  </si>
  <si>
    <t>20mm (3/4")diameter.(See the Pulumbing drawings Sheet# P01-P02).</t>
  </si>
  <si>
    <t>32mm diameter  gate valve.(See the Plumbing drawings Sheet# P01-P02).</t>
  </si>
  <si>
    <t>40mm diameter  isolation valve.(See the Plumbing drawings Sheet# P01-P02).</t>
  </si>
  <si>
    <t>100mm (4") diameter.(See the Plumbing drawings Sheet# P01-P03-P04).</t>
  </si>
  <si>
    <t>80mm (3")diameter.(See the Plumbing drawings Sheet# P01-P03-P04).</t>
  </si>
  <si>
    <t>50mm (2")diameter.(See the Plumbing drawings Sheet# P01-P03-P04).</t>
  </si>
  <si>
    <t>Fittings to 100 mm(4") pipe work,(See the Plumbing drawings -P01-P03-P04).</t>
  </si>
  <si>
    <t>Fittings to 75 mm(3") pipe work,(See the Plumbing drawings Sheet# P01-P03-P04).</t>
  </si>
  <si>
    <t>Fittings to 50 mm(2") pipe work,(See the Plumbing drawings Sheet# P01-P03-P04).</t>
  </si>
  <si>
    <t>Supply and installation of 50mm (2")diameter floor drain.(See the Plumbing drawings Sheet# P01-P03-P04-P05).</t>
  </si>
  <si>
    <t>Westen Water Closet Complete Set.(See the Plumbing drawings Sheet# P01-P02).</t>
  </si>
  <si>
    <t>Supply and installation of Towel rail complete.(See Plumbing drawings Sheet# P01-P02-P03-P04-P05).Specification # 15400 Page 270-290.</t>
  </si>
  <si>
    <t xml:space="preserve"> Suply &amp; installation of complete Mirror set with all necessary item &amp; materials.(See Plumbing drawings -P01-P02-P03-P04-P05).Specification # 15400 Page 270-290</t>
  </si>
  <si>
    <t>Suply &amp; installation of complete Soap dispenser. set with all necessary item &amp; materials.(See Plumbing drawings -P01-P02-P03-P04-P05)Specification # 15400 Page 270-290.</t>
  </si>
  <si>
    <t>Each</t>
  </si>
  <si>
    <t>L.S</t>
  </si>
  <si>
    <t xml:space="preserve">Power &amp; Lighting System </t>
  </si>
  <si>
    <t>Supply, Installation, Testing and Commissioning of  Main Panel Board, 400V, 3-Phase, 30KAsc, 50Hz, 125A main breaker, including all the CBs  (complete) according to design and Panel Board Table (MPB)</t>
  </si>
  <si>
    <t>Supply, Installation, Testing and Commissioning of Panel Board, 400V, 3-Phase, 30KAsc, 50Hz, 80A main breaker, including all the CBs  (complete) according to design and Panel Board Table (PB0)</t>
  </si>
  <si>
    <t>Supply, Installation, Testing and Commissioning of Panel Board, 400V, 3-Phase, 30KAsc, 50Hz, 63A main breaker, including all the CBs  (complete) according to design and Panel Board Table (PB1)</t>
  </si>
  <si>
    <t>Supply, Trenching, Laying, Extension, Testing and Commissioning of (4Cx35+10mm²) Cu, PVC Cable in ∅2" PVC conduit including all the works, lugs, connections and related accessories (Approx.)</t>
  </si>
  <si>
    <t>Supply, Trenching, Laying, Extension, Testing and Commissioning of 3(1Cx4mm²) Cu insulated cable in ∅1" PVC conduit including all the works, lugs, connections and related accessories (Approx.)</t>
  </si>
  <si>
    <t>Supply, Trenching, Laying, Extension, Testing and Commissioning of 3(1Cx2.5mm²) Cu insulated cable in ∅1" PVC conduit including all the works, lugs, connections and related accessories (Approx.)</t>
  </si>
  <si>
    <t>Supply, Installation, Testing and Commissioning of Power Socket Outlet, 1Phase, 240 V, 25 A, 50 Hz. Mounting 1380 mm Above Finish Floor Level For Acs</t>
  </si>
  <si>
    <t>Supply, Installation, Testing and Commissioning of GFCI Power Socket Outlet, 1Phase, 240 V, 25 A, 50 Hz. Mounting 1380 mm Above Finish Floor Level For Water Heaters</t>
  </si>
  <si>
    <t>Supply, Installation, Testing and Commissioning of Philips LED Light, 500 Lm, 8 W, 220V, Luminaire type: WL121V LED5S/830 (Wall Mounted)</t>
  </si>
  <si>
    <t>Supply, Installation, Testing and Commissioning of Ordinary (Single Way, Single Pole) Light Switch, 220 V, 16 A, Mounting Height= 1350 mm Above Finish Floor Level</t>
  </si>
  <si>
    <t>Supply, Installation, Testing and Commissioning of Series (2Pole) Light Switch, 220 V, 16 A, Mounting Height= 1350 mm Above Finish Floor Level</t>
  </si>
  <si>
    <t>Supply, Installation, Testing and Commissioning of Joint Box, Rectangular or Round type as per requirement (Approx.)</t>
  </si>
  <si>
    <t>Supply, Installation, Testing and Commissioning of Grounding Rod, Pure Copper, 3 m height, 20 mm dia. For lightning protection.</t>
  </si>
  <si>
    <t>Supply, Installation, Testing and Commissioning of Air termination Rod, Pure Copper, 3 m height, 20 mm dia. including air terminal Base and Required accessories.</t>
  </si>
  <si>
    <t>Supply, Installation, Testing and Commissioning of conductor, Bare copper, 240 mm².</t>
  </si>
  <si>
    <t>Supply, Installation, Testing and Commissioning of Data Switch 48 port, 1,000 Mb per second</t>
  </si>
  <si>
    <t xml:space="preserve">Supply, Installation, Testing and Commissioning of Data Patch Panel/Router and Receiver </t>
  </si>
  <si>
    <t xml:space="preserve">Supply, Extension, Testing and Commissioning of Cat-6 Cable in PVC Conduit, including conduit, connections and all the related accessories according to DWGs &amp; Diagram (for size of conduit please refer to Communication System Diagram), </t>
  </si>
  <si>
    <t>Supply, Installation, Testing and Commissioning of Tabletop, Microphone,</t>
  </si>
  <si>
    <t>Supply, Installation, Testing and Commissioning of Analog Addressable Fire Alarm Control Panel, 2Loop, 2 Zone With Power Supply &amp; Battery Pack</t>
  </si>
  <si>
    <t>Supply, Installation, Testing and Commissioning of Multi Sensor Smoke Detector</t>
  </si>
  <si>
    <t xml:space="preserve">Supply, Installation, Testing and Commissioning of Fixed Temperature (Static) Heat Detector </t>
  </si>
  <si>
    <t>Supply, Installation, Testing and Commissioning of Manual Pull Station</t>
  </si>
  <si>
    <t>3.1.2</t>
  </si>
  <si>
    <t>3.1.3</t>
  </si>
  <si>
    <t>3.1.16</t>
  </si>
  <si>
    <t>3.1.17</t>
  </si>
  <si>
    <t>3.1.18</t>
  </si>
  <si>
    <t>3.1.19</t>
  </si>
  <si>
    <t>3.1.20</t>
  </si>
  <si>
    <t>3.1.21</t>
  </si>
  <si>
    <t>3.1.22</t>
  </si>
  <si>
    <t>3.1.23</t>
  </si>
  <si>
    <t>3.1.24</t>
  </si>
  <si>
    <t>3.1.25</t>
  </si>
  <si>
    <t>1.3.5</t>
  </si>
  <si>
    <t>1.3.6</t>
  </si>
  <si>
    <t>1.3.7</t>
  </si>
  <si>
    <t>1.3.8</t>
  </si>
  <si>
    <t>1.3.9</t>
  </si>
  <si>
    <t>1.3.10</t>
  </si>
  <si>
    <t>1.3.11</t>
  </si>
  <si>
    <t>1.4.1</t>
  </si>
  <si>
    <t>1.4.2</t>
  </si>
  <si>
    <t>1.4.3</t>
  </si>
  <si>
    <t>1.4.4</t>
  </si>
  <si>
    <t>1.4.5</t>
  </si>
  <si>
    <t>1.6.1</t>
  </si>
  <si>
    <t>1.6.2</t>
  </si>
  <si>
    <t>1.6.3</t>
  </si>
  <si>
    <t>1.6.4</t>
  </si>
  <si>
    <t>Sub Total 1.6(1.-5)</t>
  </si>
  <si>
    <t>1.7.1</t>
  </si>
  <si>
    <t>1.7.2</t>
  </si>
  <si>
    <t>1.7.3</t>
  </si>
  <si>
    <t>1.7.4</t>
  </si>
  <si>
    <t>1.8.1</t>
  </si>
  <si>
    <t>1.8.2</t>
  </si>
  <si>
    <t>1.8.3</t>
  </si>
  <si>
    <t>1.8.4</t>
  </si>
  <si>
    <t>1.9.2</t>
  </si>
  <si>
    <t>1.9.3</t>
  </si>
  <si>
    <t>1.9.4</t>
  </si>
  <si>
    <t>1.9.5</t>
  </si>
  <si>
    <t>1.9.6</t>
  </si>
  <si>
    <t>1.9.7</t>
  </si>
  <si>
    <t>1.9.8</t>
  </si>
  <si>
    <t>1.9.9</t>
  </si>
  <si>
    <t>1.9.10</t>
  </si>
  <si>
    <t>1.9.11</t>
  </si>
  <si>
    <t>1.9.12</t>
  </si>
  <si>
    <t>1.10.1</t>
  </si>
  <si>
    <t>1.10.2</t>
  </si>
  <si>
    <t>1.10.3</t>
  </si>
  <si>
    <t>1.10.4</t>
  </si>
  <si>
    <t>1.10.5</t>
  </si>
  <si>
    <t>1.10.6</t>
  </si>
  <si>
    <t>1.10.7</t>
  </si>
  <si>
    <t>1.10.8</t>
  </si>
  <si>
    <t>1.11.1</t>
  </si>
  <si>
    <t>1.11.2</t>
  </si>
  <si>
    <t>1.11.3</t>
  </si>
  <si>
    <t>1.11.4</t>
  </si>
  <si>
    <t>1.11.5</t>
  </si>
  <si>
    <t>1.12.1</t>
  </si>
  <si>
    <t>1.13.1</t>
  </si>
  <si>
    <t>1.13.2</t>
  </si>
  <si>
    <t>1.13.4</t>
  </si>
  <si>
    <t>1.13.5</t>
  </si>
  <si>
    <t>1.13.6</t>
  </si>
  <si>
    <t>1.13.7</t>
  </si>
  <si>
    <t xml:space="preserve">Out side Water &amp; Sewer Plambing System </t>
  </si>
  <si>
    <t xml:space="preserve">Inside Water &amp; Sewer Plambing System  </t>
  </si>
  <si>
    <t>2.2.3</t>
  </si>
  <si>
    <t>2.2.4</t>
  </si>
  <si>
    <t>2.2.5</t>
  </si>
  <si>
    <t>2.2.6</t>
  </si>
  <si>
    <t>2.2.7</t>
  </si>
  <si>
    <t>2.2.8</t>
  </si>
  <si>
    <t>2.2.9</t>
  </si>
  <si>
    <t>2.2.10</t>
  </si>
  <si>
    <t>2.2.11</t>
  </si>
  <si>
    <t>2.2.12</t>
  </si>
  <si>
    <t>Sub Total for 3.2(1-8)</t>
  </si>
  <si>
    <t>3.3.1</t>
  </si>
  <si>
    <t>3.3.2</t>
  </si>
  <si>
    <t>3.3.3</t>
  </si>
  <si>
    <t>3.3.4</t>
  </si>
  <si>
    <t>3.3.5</t>
  </si>
  <si>
    <t>3.3.6</t>
  </si>
  <si>
    <t>Sub Total of 2.2(1-12)</t>
  </si>
  <si>
    <t>Total for Main Building Civil Works (1)</t>
  </si>
  <si>
    <t>Water &amp; Sewer Plambing System  (Ref. Spec. 15000)</t>
  </si>
  <si>
    <t>Total for Water and Sewer Plumbing System (2)</t>
  </si>
  <si>
    <t xml:space="preserve"> Total for Mechanical System (4)</t>
  </si>
  <si>
    <t>Electrical System  (Ref. Spec. 16000)</t>
  </si>
  <si>
    <t>Mechanical System (Ref. Spec. 7300)</t>
  </si>
  <si>
    <t>Aluminium and PVC Joinery (Ref. Spec. 6220, 6250)</t>
  </si>
  <si>
    <t>Sub Total for Water and Sewer Plumbing System Works</t>
  </si>
  <si>
    <t>Total for Electrical System Works (3)</t>
  </si>
  <si>
    <t>Main Building Civil Works</t>
  </si>
  <si>
    <t>RCC M250 (D)   for all Louver , Parapet wall, contiliver sunshade above window and door ( consist of formwork), All task for this item to be under full approval and satisfaction of Engineer</t>
  </si>
  <si>
    <t>Mobilization and Demobilization</t>
  </si>
  <si>
    <t>1.0.1</t>
  </si>
  <si>
    <t>LS</t>
  </si>
  <si>
    <t>1.0.2</t>
  </si>
  <si>
    <t>Sub Total for Mobillization and Demobillization Works (1.0)</t>
  </si>
  <si>
    <t>Fill and back fill of under footing, Stone Masonary, Walk Way, Landing Stair and  floor of rooms with compacted gravel, thickness (15 -20) cm, with the aggregate size of 10-25mm, All task for this item to be under full approval and satisfaction of Engineer</t>
  </si>
  <si>
    <t xml:space="preserve">Supply and Installation of Steel box  3 (80x80x3)mm@280mm c/c  , with all necessary material and activities, for Elevation A, B,C &amp; D in front of windows (See Architectural drawings Sheet# A-14), All task for this item to be under full approval and satisfaction of Engineer </t>
  </si>
  <si>
    <t xml:space="preserve">Epoxy Coating of  RCC Concrete Floor Area/surface: Supply and coating of RCC Floor  Area/surface Finishing (painted/coated,Floor surface should be  levelled and smoothen during the Rcc floor casting  with steel/wooden Floating,i.e the surface should be ready for epoxy coating with two coats epoxy sealant, Epoxy sealant shall be from Jotun company or equivalent ,approved manufacturer and as per drawings,Technical specification &amp; full approval of incharge Engineer. For more detail see drawing sheet;A-01, A-03 &amp;A-04 </t>
  </si>
  <si>
    <t>RCC M250 (D)  grade beams, first floor and second floor beams and Window lintel ( consist of formwork), All task for this item to be under full approval and satisfaction of Engineer</t>
  </si>
  <si>
    <t>Fill and back fill around all foundations with selected approved soil materials obtained from excavation, including compaction. All task for this item to be under full approval and satisfaction of Engineer</t>
  </si>
  <si>
    <t xml:space="preserve">Supply and Installation of Steel box 4 ( 145x75x3)mm@275mm c/c , with all necessary material and activities, for main entrance, (See Architectural drawings Sheet# A-15), All task for this item to be under full approval and satisfaction of Engineer </t>
  </si>
  <si>
    <t>Supply, Installation, Testing and Commissioning of 125A, 380V, 3-phase, 50Hz Auto Transfer Switch, including all the connections and related accessories</t>
  </si>
  <si>
    <t>Supply, Installation, Testing and Commissioning of Power Socket Outlet, 3Phase, 400 V, 25 A, 50 Hz. Mounting Height=450 mm Above Finish Floor Level for WICs and 1350 mm AFF for WIC room Exhaust Fans.</t>
  </si>
  <si>
    <t>3.1.26</t>
  </si>
  <si>
    <t>Sub Total for 3.1(1-26)</t>
  </si>
  <si>
    <t xml:space="preserve">Supply, Installation, Testing and Commissioning of Server Rack (SR48U) </t>
  </si>
  <si>
    <t>Supply, Installation, Testing and Commissioning of Sound Mixer, 32 Channel Wireless Sound Mixer, 240 V, 50 Hz, 100 W,</t>
  </si>
  <si>
    <t>Supply, Installation, Testing and Commissioning of Laud Speaker with Amplifier (Wireless), 25W</t>
  </si>
  <si>
    <r>
      <t>Mobilization</t>
    </r>
    <r>
      <rPr>
        <sz val="11"/>
        <rFont val="Calibri"/>
        <family val="2"/>
        <scheme val="minor"/>
      </rPr>
      <t xml:space="preserve"> - Compensation in full for the cost for establishing the camp transport of equipment, materials and personnel on the project site</t>
    </r>
  </si>
  <si>
    <r>
      <t>Demobilization</t>
    </r>
    <r>
      <rPr>
        <sz val="11"/>
        <rFont val="Calibri"/>
        <family val="2"/>
        <scheme val="minor"/>
      </rPr>
      <t xml:space="preserve"> - Compensation in full for the cost of removing and cleaning of the camp and construction site, equipment, facilities and personnel from the site and Post construction works, clean up and hand over, along with any details may require to the full satisfaction of Consultancy inspection Engineer</t>
    </r>
  </si>
  <si>
    <r>
      <rPr>
        <b/>
        <u/>
        <sz val="11"/>
        <rFont val="Calibri"/>
        <family val="2"/>
        <scheme val="minor"/>
      </rPr>
      <t>General Note ,Excavation of Foundations:</t>
    </r>
    <r>
      <rPr>
        <b/>
        <sz val="11"/>
        <rFont val="Calibri"/>
        <family val="2"/>
        <scheme val="minor"/>
      </rPr>
      <t xml:space="preserve"> </t>
    </r>
    <r>
      <rPr>
        <sz val="11"/>
        <rFont val="Calibri"/>
        <family val="2"/>
        <scheme val="minor"/>
      </rPr>
      <t>Earth work in excavation of all kinds of soils (soft and hard rock is included in given cost) of foundation trenches including leveling, ramming and preparing the base, bailing out water and shoring if necessary.Excavation of foundation,footings for building,excavation of foundation of building outside stone masornary retaining wall,Excavation of foundations of drainage and any other places;The depth of the foudations and footings should be ecavated as per design and drawing depth,This item includes excavation for all foundations, footings,floors &amp; other building realted parts and all other neccessary process,actions and scaffolding during the activity,See drawings for dimenssions,shapes/sizes,widths, heights, lengths and depths.The cost includes immediate disposal of all unwanted materials driven by excavation to any location outside the project area guided by consultancy inspiction Engineer(CIE) and allowed by local authority.Contractor shall be fully careful about all surrounding trees and facilities not be harmed. Trees and faciltites can only be removed/relocated that (CIE)  has already approved with relavant officals.All tasks for this item to be under full approval and satisfaction of (CIE) .The foundation,footings should be compacted with 95%, for achieving the stability of foundation, FDT must be conducted.for more detail See spec/section# 1100-earthworks page 10, drawing Sheets;A-1,A-02.</t>
    </r>
  </si>
  <si>
    <r>
      <t>Compaction of Foundations and Footings with Sub-Grade Materials</t>
    </r>
    <r>
      <rPr>
        <b/>
        <sz val="11"/>
        <rFont val="Calibri"/>
        <family val="2"/>
        <scheme val="minor"/>
      </rPr>
      <t xml:space="preserve">: </t>
    </r>
    <r>
      <rPr>
        <sz val="11"/>
        <rFont val="Calibri"/>
        <family val="2"/>
        <scheme val="minor"/>
      </rPr>
      <t>Foundation should be compacted before laying of blinding layer as per Specifications and drawings, its mean when excvation of foundation is completed the foundation should be compacted to achieve required 95% compaction with test stability,if the base materials(soil) of foundation to required detph was poor and unable to bear the applied building load,the foundation base materilas should be changed and foundation should field with proper subbase materials layer by layer,the layer depth should  not be more than 15cm, All task for this item to be under full approval and satisfaction of Engineer</t>
    </r>
  </si>
  <si>
    <r>
      <rPr>
        <b/>
        <u/>
        <sz val="11"/>
        <rFont val="Calibri"/>
        <family val="2"/>
        <scheme val="minor"/>
      </rPr>
      <t>General Note /Filling &amp; Back filling;</t>
    </r>
    <r>
      <rPr>
        <b/>
        <sz val="11"/>
        <rFont val="Calibri"/>
        <family val="2"/>
        <scheme val="minor"/>
      </rPr>
      <t xml:space="preserve"> </t>
    </r>
    <r>
      <rPr>
        <sz val="11"/>
        <rFont val="Calibri"/>
        <family val="2"/>
        <scheme val="minor"/>
      </rPr>
      <t>Backfilling of guard room building floor,foundations,Footing &amp; other building required parts mentioned under this general note:This item includes filling of all voids &amp; spaces remaining after completion of masonry works ,between foundations, footings,Floors,behind of walls and drainage outside the building to get the elevations  shown in the drawings and to get the levelled required surfaces with required compaction. See drawings Sheets for shapes/sizes &amp; dimenssions and type of materials under thier specified item,The cost includes provision of filling materials and its compaction to the 95% densit layer by layer including all required activities,process wages.the layer should not be more than 15cm,All tasks for this item to be under full approval and satisfaction of Consultant Inspection Engineer.For more detail see Spec/section# 1100-earthworks page 10,drawing Pages ; A-1,A-02.</t>
    </r>
  </si>
  <si>
    <r>
      <rPr>
        <b/>
        <u/>
        <sz val="11"/>
        <rFont val="Calibri"/>
        <family val="2"/>
        <scheme val="minor"/>
      </rPr>
      <t>General Note Stone Masonry</t>
    </r>
    <r>
      <rPr>
        <sz val="11"/>
        <rFont val="Calibri"/>
        <family val="2"/>
        <scheme val="minor"/>
      </rPr>
      <t xml:space="preserve"> Laying of stone masonry foundation in  cement mortar 1:3. Stone has to be procured from an approved source and shall be hard, tough, compact and durable free from faults and openings, with weight between 5kg to 40kg, various sizes: </t>
    </r>
  </si>
  <si>
    <r>
      <rPr>
        <b/>
        <u/>
        <sz val="11"/>
        <rFont val="Calibri"/>
        <family val="2"/>
        <scheme val="minor"/>
      </rPr>
      <t>General Note ,Concrete-:</t>
    </r>
    <r>
      <rPr>
        <b/>
        <sz val="11"/>
        <rFont val="Calibri"/>
        <family val="2"/>
        <scheme val="minor"/>
      </rPr>
      <t xml:space="preserve"> </t>
    </r>
    <r>
      <rPr>
        <sz val="11"/>
        <rFont val="Calibri"/>
        <family val="2"/>
        <scheme val="minor"/>
      </rPr>
      <t>This item includes complete concrete activities  for Footings, beams,Columns, floors roof slabs &amp; ring beams,contilever slabs and prapet walls with all requirements,conditions for completion of the job as per given drawings sheets,specifications &amp; in charge engineer isntructions.The cost for concrete items in this section includes,embedded items,sleeves, mixturess,conduits for any services, shuttering for concrete, concrete itself,reinforcments(steel bars),bending wires,concrete curing and all other materials and efforts mentioned/required in the given docs &amp; drawings to the approved elements. Reinformcement splices,bending,ditameters, strength, concrete stregnth,steel cover in concrete,steel hooks &amp; other detail should be according to drawings sheets.Cost for all tests related to concrete works should be included for each item required in this BOQ.Rate shall include form work depositing, handling, hoisting into position, vibrating,curing etc. and making concrete works better after removal of formwork etc.Reinforcements are included in this item unless otherwise specified in the item.Rate shall include for supplying and laying oftar paper 2mm on ground, where concrete is in direct contact with ground, before pouring concrete unless  other wise measured separately.SECTION 2300 page 29, drawing page A-05, A-06.</t>
    </r>
  </si>
  <si>
    <r>
      <rPr>
        <b/>
        <u/>
        <sz val="11"/>
        <rFont val="Calibri"/>
        <family val="2"/>
        <scheme val="minor"/>
      </rPr>
      <t>General Note,Brick Works/Masonry:</t>
    </r>
    <r>
      <rPr>
        <sz val="11"/>
        <rFont val="Calibri"/>
        <family val="2"/>
        <scheme val="minor"/>
      </rPr>
      <t>This item includes complete Brick works activities in exterior and interior walls of the 1st, 2nd &amp; 3rd  floors building with all requirements,conditions,process for completion of this job as per given drawings sheets,specifications &amp; in chagarge engineer isntructions.Burnt clay bricks size shall be standard and the compression strength of the bricks should be in accordance to spec and detail notes given in drawings sheets,bricks shall be used after the full approval of incharge engineer and lab test result.The brick masonry moter strength should be as M30,1:4 ratio &amp; in accordance to spec detail.The width of outer brick walls should not be less than 35cm and the width of inside  partian walls should not be less than 25cm, Cost for brickwork in this section includes scaffolding,1st grade burnt clay bricks, cement, clean sand, sleeves, anchors, embedded items, arranging joints/ gaps for chimney pipes and/or other systems, conduits/pipes for any services, mortar for brickwork, brickwork curing and all other materials and efforts mentioned/required in the given docs to complete an approved by In charge Engineer.1-All tests to brick masonry or burnt bricks, sand are included to this item.2- Brick masonry in this BOQ shall match the brick specs specified in the relevant section at Specification document for first Class Brick Masonry.3-The horizontal mortar rows should not be less than 2cm and vertical mortar rows in brick works should not be less than 1.5cm,all burnt bricks should be wetted in water pool at less for one hour before of using in wall. For moe detail see Technical Specification.</t>
    </r>
  </si>
  <si>
    <r>
      <t>Supply and installation Tar paper Waterproofing</t>
    </r>
    <r>
      <rPr>
        <b/>
        <sz val="11"/>
        <rFont val="Calibri"/>
        <family val="2"/>
        <scheme val="minor"/>
      </rPr>
      <t xml:space="preserve"> </t>
    </r>
    <r>
      <rPr>
        <sz val="11"/>
        <rFont val="Calibri"/>
        <family val="2"/>
        <scheme val="minor"/>
      </rPr>
      <t>on horizontal for Ground Floor in one layer, 2mm thickness minimum.  the overlaps for 10 cm minimum, the lap joints around the edges, for 20 cm minimum, with it's all required activities according to the drawing and technical specifications, (See Architectural drawings Sheet# A-05&amp; 06), All task for this item to be under full approval and satisfaction of Engineer</t>
    </r>
  </si>
  <si>
    <r>
      <t>Waterproofing</t>
    </r>
    <r>
      <rPr>
        <b/>
        <sz val="11"/>
        <rFont val="Calibri"/>
        <family val="2"/>
        <scheme val="minor"/>
      </rPr>
      <t xml:space="preserve"> </t>
    </r>
    <r>
      <rPr>
        <sz val="11"/>
        <rFont val="Calibri"/>
        <family val="2"/>
        <scheme val="minor"/>
      </rPr>
      <t>on horizontal for  toilets and kitchen floor,  floor made with bituminous sheets in one layer ISOGAM, 4 mm thickness minimum. The costs include the posing of the layer with bitumen, the overlaps for 10 cm minimum, the lap joints around the edges, for 20 cm minimum, with it's all required activities according to the drawing and technical specifications,(See Architectural drawings Sheet# A-05 and 11), All task for this item to be under full approval and satisfaction of Engineer</t>
    </r>
  </si>
  <si>
    <r>
      <rPr>
        <b/>
        <u/>
        <sz val="11"/>
        <rFont val="Calibri"/>
        <family val="2"/>
        <scheme val="minor"/>
      </rPr>
      <t>General Note,Painting to Internal &amp; External Building surfaces</t>
    </r>
    <r>
      <rPr>
        <sz val="11"/>
        <rFont val="Calibri"/>
        <family val="2"/>
        <scheme val="minor"/>
      </rPr>
      <t>:This item includes complete activities of internal &amp; external painting for walls, ceilings, staircases, columns, little beams, ring beams, cantilevers slabs and parapet walls with all requirements, conditions for completion of the job as per given drawings sheets, specifications &amp; in charge engineer instructions. The cost for painting items in this section includes the cost of substrate preparation, putty, all painting coats, scaffolding, test, samples, data &amp; information certificates and other related process, materials and tools ,etc. to the full approval of in charge Engineer and to the given documents and all other materials and efforts mentioned/required in the given docs &amp; drawings. This is flat water based /plastic based Interior and Exterior surfaces. This paint system applies on all internal &amp; external Surfaces of building as 2-4 coats till the approval of in-charge Engineer. Contractor will install a sample on a surface for approval of in charge engineer prior to start the painting. Cost/rate shall include for preparation of surface cleaning down, smoothing, knotting, puttying, stepping etc. protection of floors and fitting, removing &amp; replacing door and window, furniture, and cleaning windows etc. Upon completion. Steel doors and shelving painting are not included in this item, steel doors, shelves and other steel painting should be rated separately.  See specifications for more details.</t>
    </r>
  </si>
  <si>
    <r>
      <t xml:space="preserve">General Note;Floors Tiles &amp; Skirting (Ceramic &amp; Marble Tiles Marble Works (Ref. Spec. 6600, 6531, 2300, 6521): </t>
    </r>
    <r>
      <rPr>
        <sz val="11"/>
        <rFont val="Calibri"/>
        <family val="2"/>
        <scheme val="minor"/>
      </rPr>
      <t>Prices of ceramic tiles &amp; Marbles works shall include supply &amp; procurement  of all tiles,sand under tiles,materials,installation,transportation,loading &amp; unloading,wages, testing, mortar and all relative process,activities, skirting, workmanship,opening areas and all materials &amp; tools and anywhere else, needed, all according to drawings, specifications, conditions and directed instructions by the Engineer or his representative.All floors &amp; walls ceramic tiles and Marble tiles should be free from cracks, holes and pits, homogeneous in the approval color.the foor tiles should be non skid and best quality approved by in-charge engineer,i.e;Only best and approved type of good quality imported first class glazed ceramic tiles (floor &amp; walls) and Marbles at floors shall be used.Only grade A local marble or any other approved Marble shall be used, free from cracks, holes and pits, homogeneous in the approval color.samples of all types of tiles for floors and walls should be submitted and get in-charge engineer approval proir to be used.For more detail see Technical Specification.</t>
    </r>
  </si>
  <si>
    <r>
      <t>Supply, fixing of Aluminum stainless steel</t>
    </r>
    <r>
      <rPr>
        <sz val="11"/>
        <color indexed="10"/>
        <rFont val="Calibri"/>
        <family val="2"/>
        <scheme val="minor"/>
      </rPr>
      <t xml:space="preserve"> </t>
    </r>
    <r>
      <rPr>
        <sz val="11"/>
        <rFont val="Calibri"/>
        <family val="2"/>
        <scheme val="minor"/>
      </rPr>
      <t xml:space="preserve">grab bar H=850mm from floor level for disabled toilet ground floor room # 105 from round profile size Ø 30 mm as per detail drawing, (See Architectural drawings Sheet# A-01), All task for this item to be under full approval and satisfaction of Engineer </t>
    </r>
  </si>
  <si>
    <r>
      <t>Supply, fixing of steel</t>
    </r>
    <r>
      <rPr>
        <sz val="11"/>
        <color indexed="10"/>
        <rFont val="Calibri"/>
        <family val="2"/>
        <scheme val="minor"/>
      </rPr>
      <t xml:space="preserve"> </t>
    </r>
    <r>
      <rPr>
        <sz val="11"/>
        <rFont val="Calibri"/>
        <family val="2"/>
        <scheme val="minor"/>
      </rPr>
      <t xml:space="preserve">handrail of  ramp from round profile size Ø 50 mm as per detail drawing, (See Architectural drawings Sheet# A-16), All task for this item to be under full approval and satisfaction of Engineer </t>
    </r>
  </si>
  <si>
    <r>
      <t>Waterproofing</t>
    </r>
    <r>
      <rPr>
        <b/>
        <sz val="11"/>
        <rFont val="Calibri"/>
        <family val="2"/>
        <scheme val="minor"/>
      </rPr>
      <t xml:space="preserve"> </t>
    </r>
    <r>
      <rPr>
        <sz val="11"/>
        <rFont val="Calibri"/>
        <family val="2"/>
        <scheme val="minor"/>
      </rPr>
      <t>on horizontal for roof (main building and staircase ), made with bituminous sheets in one layer ISOGAM, 4 mm thickness minimum. The costs include the posing of the layer with bitumen, the overlaps for 10 cm minimum, the lap joints around the edges, for 20 cm minimum, with it's all required activities according to the drawing and technical specifications,(See Architectural drawings Sheet# A-03,04,05 &amp; 06), All task for this item to be under full approval and satisfaction of Engineer</t>
    </r>
  </si>
  <si>
    <r>
      <rPr>
        <b/>
        <u/>
        <sz val="11"/>
        <rFont val="Calibri"/>
        <family val="2"/>
        <scheme val="minor"/>
      </rPr>
      <t xml:space="preserve">Domestic Water Pipe: </t>
    </r>
    <r>
      <rPr>
        <sz val="11"/>
        <rFont val="Calibri"/>
        <family val="2"/>
        <scheme val="minor"/>
      </rPr>
      <t>Supply &amp; Installation of Type PN10 PPRC pipe for site and well pump with all necessary specials laid in water distribution system buried  in brick walls / floor or clipped to any location where necessary.</t>
    </r>
  </si>
  <si>
    <r>
      <rPr>
        <b/>
        <u/>
        <sz val="11"/>
        <rFont val="Calibri"/>
        <family val="2"/>
        <scheme val="minor"/>
      </rPr>
      <t>Gate Valves &amp; Check Valve:</t>
    </r>
    <r>
      <rPr>
        <sz val="11"/>
        <rFont val="Calibri"/>
        <family val="2"/>
        <scheme val="minor"/>
      </rPr>
      <t xml:space="preserve"> Supply &amp; installation of Gate Valves &amp; Check Valve PN 16approved Quality including all accessories and material as specified all complete.</t>
    </r>
  </si>
  <si>
    <r>
      <rPr>
        <b/>
        <u/>
        <sz val="11"/>
        <rFont val="Calibri"/>
        <family val="2"/>
        <scheme val="minor"/>
      </rPr>
      <t>Construction of Sewer Manhole:</t>
    </r>
    <r>
      <rPr>
        <sz val="11"/>
        <rFont val="Calibri"/>
        <family val="2"/>
        <scheme val="minor"/>
      </rPr>
      <t xml:space="preserve"> including heavy duty Handhole covers, exterior bitumenistic paint, benching etc. all complete as per drawing,technical specification and incharge engineer istruction/approval, see Civil drawings.</t>
    </r>
  </si>
  <si>
    <r>
      <t>Supply, Extension, Testing and Commissioning of 2x1mm</t>
    </r>
    <r>
      <rPr>
        <vertAlign val="superscript"/>
        <sz val="11"/>
        <color theme="1"/>
        <rFont val="Calibri"/>
        <family val="2"/>
        <scheme val="minor"/>
      </rPr>
      <t xml:space="preserve">2 </t>
    </r>
    <r>
      <rPr>
        <sz val="11"/>
        <rFont val="Calibri"/>
        <family val="2"/>
        <scheme val="minor"/>
      </rPr>
      <t>Cu,  Insulated Wire in 0.5" PVC/Rigid Conduit, including conduit, lugs, connections and all the related accessories (Approx.)</t>
    </r>
  </si>
  <si>
    <t>Sub Total 1.12 (1-1)</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</si>
  <si>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</si>
  <si>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</si>
  <si>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</si>
  <si>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</si>
  <si>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</si>
  <si>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</si>
  <si>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</si>
  <si>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</si>
  <si>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</si>
  <si>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</si>
  <si>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</si>
  <si>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</si>
  <si>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</si>
  <si>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</si>
  <si>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</si>
  <si>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</si>
  <si>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</si>
  <si>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</si>
  <si>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</si>
  <si>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</si>
  <si>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</si>
  <si>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</si>
  <si>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</si>
  <si>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</si>
  <si>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</si>
  <si>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</si>
  <si>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</si>
  <si>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</si>
  <si>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</si>
  <si>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</si>
  <si>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</si>
  <si>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</si>
  <si>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</si>
  <si>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Sub Total for 2.1(1-39)</t>
  </si>
  <si>
    <t>Sub Total for 3.3(1-6)</t>
  </si>
  <si>
    <t>4.1.10</t>
  </si>
  <si>
    <t>Sub Total for Mechanical System (4)</t>
  </si>
  <si>
    <t>Sub Total of 1.2 (1-2)</t>
  </si>
  <si>
    <t>Sub Total 1.3 (1-11)</t>
  </si>
  <si>
    <t>Sub Total 1.4 (1-5)</t>
  </si>
  <si>
    <t>Sub Total 1.5 (1-2)</t>
  </si>
  <si>
    <r>
      <t>Plaster of Ceiling 20mm thick,1:3 cement sand smooth</t>
    </r>
    <r>
      <rPr>
        <sz val="11"/>
        <color rgb="FFFF0000"/>
        <rFont val="Calibri"/>
        <family val="2"/>
        <scheme val="minor"/>
      </rPr>
      <t xml:space="preserve"> </t>
    </r>
    <r>
      <rPr>
        <sz val="11"/>
        <rFont val="Calibri"/>
        <family val="2"/>
        <scheme val="minor"/>
      </rPr>
      <t>plaster to all ceiling surface and stairs, All task for this item to be under full approval and satisfaction of Engineer.</t>
    </r>
  </si>
  <si>
    <t>Sub Total 1.7 (1-4)</t>
  </si>
  <si>
    <t>Sub Total 1.8 (1-4)</t>
  </si>
  <si>
    <t>1.9.1</t>
  </si>
  <si>
    <t>Sub Total 1.10(1-8)</t>
  </si>
  <si>
    <t>Sub Total 1.11(1-5)</t>
  </si>
  <si>
    <t>The cost for all items in this BOQ, in general, includes deploying of any machineries, manpower, carrying out of any relocations/ removal/ salvage/ disposal /reinstating tasks.the costs of check and testings for all items and materials needs to be used in the EPI building should be included in the relavant unit cost of related items. However, particular issues to the costs of items mentioned under each section in this BOQ. Details of work method &amp; equipment/machinery for different types of work shall be brought to the attention of Engineer to get approval of Engineer before commencing the jobs.Read given all project document before pricing the job.Changes of market prices during project period for any item is to the responsibility of the Contractor without any extra payment.for all the finishing,electrical accessories,structural items &amp; materrials,mechnial accessaries/equipment,plumbing related materials/items and other equipments which are mentioned in this BoQ and going to be used in the RCCB building ,samples,product data from manufactures/companies,certificates should be submitted to Client/consultancy incharge Engineer and get thier approvals from incharge engineer prior to start the activity or use the materials and accessories in the building.Contractor have to produce the manufacturere aproval certificate of the production country for all the major construction materials and ISO certificate.</t>
  </si>
  <si>
    <r>
      <rPr>
        <b/>
        <u/>
        <sz val="11"/>
        <rFont val="Calibri"/>
        <family val="2"/>
        <scheme val="minor"/>
      </rPr>
      <t>General Note,Cement-Sand Plaster, ratio 1:3 ;</t>
    </r>
    <r>
      <rPr>
        <sz val="11"/>
        <rFont val="Calibri"/>
        <family val="2"/>
        <scheme val="minor"/>
      </rPr>
      <t>This item covers all cement mortar plaster with 1:3 ratios over all exterior &amp; interior brick masonry surfaces and concrete surfaces of all walls, ceilings, beams, columns, stair case, parapets etc. at inside/outside of the building.The cost includes plaster beads Steel/PVC/Aluminum-type for all vertical out-corners. Surface finish for plaster to be suitable for further water-based painting, plastic based painting &amp; other tyoe based job.(costs for paintings not included here).both in terms of producing mortar and execution).the plaster surface should be smooth and plane,the plaster thickness should not be less than 2cm, ceilling plaster should be done in two layers(1st layer should be rough(chatka) and leave for at least five hours and 2nd layer should be smooth type) sand should be clean and out of soil,clean and potable water should be used during the mixing plaster mortar.the cost of plasterig includes supply of sand,scaffolding,cements,water,laboratary tests,and all other neccessary items ,tools and equipment which are required during the plastering activities,All tasks for this item to be under full approval and satisfaction of Incharge Engineer and Technical Specification.</t>
    </r>
  </si>
  <si>
    <t>This item cover Doors D1….Dn, on aluminum frame 2mm thick, silver color  includes supplying, installation, hardware (Hinge, Lock,  Door Stopper and Door Closer), double glass 5mm, anti- blast film on inner glazing layer, and any other accessories and auxiliary materials including joint sealer (if required) etc.All door shall be according to Door Schedules and Technical Specifications 
Product brand to be original German made (or equivalent) approved by Engineer.</t>
  </si>
  <si>
    <t>This item cover Doors D1….Dn, on best quality WINHOUSE PVC 8000 frames in white color  includes supplying, installation, hardware (Hinge, Lock,  Door Stopper and Door Closer), double glass 5mm, anti- blast film on inner glazing layer, and any other accessories and auxiliary materials including joint sealer (if required) etc.All door shall be according to Door Schedules and the Technical Specifications 
Product brand to be original Turkish made (or equivalent) approved by Engineer.</t>
  </si>
  <si>
    <t>PVC Parquetry Floor:
This item covers all floor thick=12mm,for second floor room # (101 and 103), brand type for the system to be original Turkish or equivalent, glossy finish type,with all necessary material and activities, All tasks for this item to be under full approval and satisfaction of Engineer.</t>
  </si>
  <si>
    <t>First Aid Medical Kits:
This items covers a complete /standard set of medical kit, wall mounted, shown on each floors of the main building and at guard room, All tasks for this item to be under full approval and satisfaction of Engineer.</t>
  </si>
  <si>
    <t xml:space="preserve">25mm thick pre-polished  Herat white colour marble (stair run) in one piece set into 1:2 cement sand mortar, width (25-320) mm, , All task for this item to be under full approval and satisfaction of Engineer  </t>
  </si>
  <si>
    <t xml:space="preserve">15mm thick pre-polished  Herat white colour marble (stair rise) in one piece set into 1:2 cement sand mortar, width (150-10) mm, All task for this item to be under full approval and satisfaction of Engineer  </t>
  </si>
  <si>
    <t>1.9.13</t>
  </si>
  <si>
    <t>Sub Total 1.9(1-13)</t>
  </si>
  <si>
    <r>
      <t>Supply, fixing of Aluminum stainless steel</t>
    </r>
    <r>
      <rPr>
        <sz val="11"/>
        <color indexed="10"/>
        <rFont val="Calibri"/>
        <family val="2"/>
        <scheme val="minor"/>
      </rPr>
      <t xml:space="preserve"> </t>
    </r>
    <r>
      <rPr>
        <sz val="11"/>
        <rFont val="Calibri"/>
        <family val="2"/>
        <scheme val="minor"/>
      </rPr>
      <t xml:space="preserve">handrail for main stair  from round profile size Ø 50 mm and Ø 30 mm and fixing of Aluminum stainless steel handrail of  main staircase adjacent to the wall  from round profile size Ø 50 mm, H=950mm, (See Architectural drawings Sheet# A-05, 06 in front window #10  and 12, Detail # 02 ), All task for this item to be under full approval and satisfaction of Engineer </t>
    </r>
  </si>
  <si>
    <r>
      <t>Supply, fixing of Aluminum stainless steel</t>
    </r>
    <r>
      <rPr>
        <sz val="11"/>
        <color indexed="10"/>
        <rFont val="Calibri"/>
        <family val="2"/>
        <scheme val="minor"/>
      </rPr>
      <t xml:space="preserve"> </t>
    </r>
    <r>
      <rPr>
        <sz val="11"/>
        <rFont val="Calibri"/>
        <family val="2"/>
        <scheme val="minor"/>
      </rPr>
      <t xml:space="preserve">handrail for ground floor outsite main entrance staircase and stairs (Door # 4) from round profile size Ø 50 mm and Ø 30 mm , H=950mm, (See Architectural drawings Sheet# A-01 and 06 ), All task for this item to be under full approval and satisfaction of Engineer </t>
    </r>
  </si>
  <si>
    <t>1.13.3</t>
  </si>
  <si>
    <r>
      <t>Down Kitchen Cabinet :</t>
    </r>
    <r>
      <rPr>
        <b/>
        <sz val="11"/>
        <rFont val="Calibri"/>
        <family val="2"/>
        <scheme val="minor"/>
      </rPr>
      <t xml:space="preserve"> </t>
    </r>
    <r>
      <rPr>
        <sz val="11"/>
        <rFont val="Calibri"/>
        <family val="2"/>
        <scheme val="minor"/>
      </rPr>
      <t>Supply and Preparation of WoodenTable size (600mm Width and 950mm Height) from best quality of turkish  lassani board (T=16mm), light colour, with all required activities and materials, All task for this item to be under full approval and satisfaction of Engineer</t>
    </r>
  </si>
  <si>
    <t>Up Kitchen Cabinet : The wooden cabinet above table size (400mm Width and 600mm Height) including hardware (Hinge, Lock, 4mm Glass), in Kitchen and Stainless steel kitchen hood  with at least 300 CFM capacity, turkish quality,complete with all required activities and materials, All task for this item to be under full approval and satisfaction of Engineer</t>
  </si>
  <si>
    <t>Kitchen Table Stone :The cabinet above table size (40mm Depth and 650mm Width) best quality,complete with all required activities and materials, All task for this item to be under full approval and satisfaction of Engineer</t>
  </si>
  <si>
    <t>1.13.8</t>
  </si>
  <si>
    <t>Sub Total for 1.13(1-8)</t>
  </si>
  <si>
    <t>KUNDUZ REGIONAL COLD CHAIN BUILDING</t>
  </si>
  <si>
    <t>Excavation of Septic Tank  as per drawing,technical specification &amp; incharge engineer instruction/approval.</t>
  </si>
  <si>
    <r>
      <t>Compaction of Foundations with sub-grade materials</t>
    </r>
    <r>
      <rPr>
        <b/>
        <sz val="10"/>
        <rFont val="Calibri"/>
        <family val="2"/>
        <scheme val="minor"/>
      </rPr>
      <t xml:space="preserve">: </t>
    </r>
    <r>
      <rPr>
        <sz val="10"/>
        <rFont val="Calibri"/>
        <family val="2"/>
        <scheme val="minor"/>
      </rPr>
      <t>Foundation should be compacted before laying of blinding layer as per Specifications and drawings, its mean when excvation of foundation is completed the foundation should be compacted to achieve required 95% compaction with test stability,if the base materials(soil) of foundation to required detph was poor and unable to bear the applied building load,the foundation base materilas should be changed and foundation should field with proper subbase materials layer by layer,the layer depth should  not be more than 15cm, All task for this item to be under full approval and satisfaction of Engineer.</t>
    </r>
  </si>
  <si>
    <t>CONSTRUCTION OF KUNDUZ REGIONAL COLD CHAIN BUILDING</t>
  </si>
  <si>
    <t>Kunduz Regional Cold Chain Building (1)</t>
  </si>
  <si>
    <t>GRAND TOTAL OF KUNDUZ REGIONAL COLD CHAIN BUILDING</t>
  </si>
  <si>
    <t xml:space="preserve"> KUNDUZ REGIONAL COLD CHAIN BUILDING</t>
  </si>
  <si>
    <t xml:space="preserve">Bill of Quantity for Kunduz Cold Chain Building </t>
  </si>
  <si>
    <t>GRAND TOTAL FOR KUNDUZ REGIONAL COLD CHAIN BUILDING</t>
  </si>
  <si>
    <t>Septic Tank (3)</t>
  </si>
  <si>
    <t>Supply, Installation, Testing and Commissioning of 100 KW, 380V, 3-Phase backup Generator FG WILSON brand,  including frame, connections, and all the related accessories</t>
  </si>
  <si>
    <t>Supply, Installation, Testing and Commissioning of 125 KVA, 20/0.4 KV, 3-Phase, Pole mounted,  including Poles, Ligtning Arrester, Fuses, connections, and all the related accessories</t>
  </si>
  <si>
    <t>Supply, Extension, Testing and Commissioning of 3(1Cx35mm²) ACSR Line, including pipe, lugs, Clumps, connections and all the related accessories (Approx.)</t>
  </si>
  <si>
    <t>Supply, Trenching, Laying, Extension, Testing and Commissioning of 1(4Cx70+16mm²) Cu, PVC Cable in ∅3" PVC Pipe including pipe, lugs, connections and all the related accessories (Approx.)</t>
  </si>
  <si>
    <t>Supply, Trenching, Laying, Extension, Testing and Commissioning of (5Cx2.5mm²) Cu, PVC Cable in ∅1.25" PVC conduit including all the works, lugs, connections and related accessories (Approx.)</t>
  </si>
  <si>
    <t>Supply, Trenching, Laying, Extension, Testing and Commissioning of 2(1Cx1.5mm²) Cu insulated cable in ∅1" PVC conduit for lighting, including all the works, lugs, connections and related accessories (Approx.)</t>
  </si>
  <si>
    <t>3.1.27</t>
  </si>
  <si>
    <t>3.1.28</t>
  </si>
  <si>
    <t>3.1.29</t>
  </si>
  <si>
    <t xml:space="preserve"> including disposal of surplus/rejected excavated materials to official disposal sites</t>
  </si>
  <si>
    <t>Sub Total of 1.1 (1-9)</t>
  </si>
  <si>
    <t>PCC M150 with (100) mm thick, under  foundation pad(consist of formwork) and under all stone masonry foundation,  according to the drawing and technical spesification(See Architectural drawings Sheet# A-05.06,13,14 &amp; 16), All task for this item to be under full approval and satisfaction of Engineer</t>
  </si>
  <si>
    <t>PCC M150 with (100) mm thick, for side walk( consist of formwork), according to the drawing and technical spesification,  (See Architectural drawings Sheet# A-01, 05 &amp; 06), All task for this item to be under full approval and satisfaction of Engineer</t>
  </si>
  <si>
    <t>Supply &amp; Installation of Type PN10 PPRC pipe best quality of accepted standards or equivalant with all necessary specials laid in water distribution system buried  in brick walls / floor or clipped to any location where necessary.complete in all respect and as per drawings, specifications &amp; in-charge Engineer approval.all pipes and fittings should be in accordance to drawings and specification,for  more detail See Plumbing drawings.Specification # 15400 Page 270-290.</t>
  </si>
  <si>
    <t>supply &amp; installation of Hand Wash Basin Complete Set. (See the Plumbing drawings Sheet# P01-P02-P03-P04-P05).</t>
  </si>
  <si>
    <t>supply &amp; installation of 900 x 900mm Shower Tab Complete Set.or equivalent and approved by in-charge Engineer.,(See the Plumbing drawings Sheet# P02-P03).Specification # 15400 Page 270-290.</t>
  </si>
  <si>
    <t>supply &amp; installation of 2 * 600x600mm Kitchen Sink Compelet Set,equivalent and approved by in-charge Engineer.,(See the Plumbing drawings Sheet# P02-P03).Specification # 15400 Page 270-290.</t>
  </si>
  <si>
    <t>Supply &amp; installation of Muslim Shower Complete Set. (See Plumbing  drawings Sheet# P01-P02-P05)Specification # 15400 Page 270-290.</t>
  </si>
  <si>
    <r>
      <t xml:space="preserve">Supply and installation of </t>
    </r>
    <r>
      <rPr>
        <b/>
        <sz val="11"/>
        <rFont val="Calibri"/>
        <family val="2"/>
        <scheme val="minor"/>
      </rPr>
      <t>13 mm thick Armaflex Closed Cell insulation</t>
    </r>
    <r>
      <rPr>
        <sz val="11"/>
        <rFont val="Calibri"/>
        <family val="2"/>
        <scheme val="minor"/>
      </rPr>
      <t xml:space="preserve"> over Hot water pipe lines as per drawings, schedule and specifications including Insulation support.all complete and all other relatives accessories and  materials,complete in all respect and as per drawings &amp; specifications &amp; in-charge Engineer approval.Specification # 15400 Page 270-290.</t>
    </r>
  </si>
  <si>
    <r>
      <rPr>
        <b/>
        <sz val="11"/>
        <rFont val="Calibri"/>
        <family val="2"/>
        <scheme val="minor"/>
      </rPr>
      <t>Gate Valves</t>
    </r>
    <r>
      <rPr>
        <sz val="11"/>
        <rFont val="Calibri"/>
        <family val="2"/>
        <scheme val="minor"/>
      </rPr>
      <t xml:space="preserve"> All taps and valves should be brass  "KITZ"  manufactured JAPAN or approved equivalent, finish to be chrome plated or as per detail and as approved by the Engineer. Rate to include for joints to pipe work,complete in all respect and as per drawings &amp; specifications &amp; in-charge Engineer approval.Specification # 15400 Page 270-290.</t>
    </r>
  </si>
  <si>
    <r>
      <t>Type SCH40- uPVC pipe</t>
    </r>
    <r>
      <rPr>
        <sz val="11"/>
        <rFont val="Calibri"/>
        <family val="2"/>
        <scheme val="minor"/>
      </rPr>
      <t xml:space="preserve"> approved  and standard quality or equivalent and approval of in-chanrge engineer instruction including with all necessary specials laid for internal and external waste and sewage Disposal system buried in brick walls / floor, clipped to any location or laid through ground soil where necessary.complete in all respect and as per drawings ,specifications &amp; in-charge Engineer approval.For more detail &amp; information.</t>
    </r>
  </si>
  <si>
    <r>
      <rPr>
        <b/>
        <u/>
        <sz val="11"/>
        <rFont val="Calibri"/>
        <family val="2"/>
        <scheme val="minor"/>
      </rPr>
      <t>Floor Drain :</t>
    </r>
    <r>
      <rPr>
        <sz val="11"/>
        <rFont val="Calibri"/>
        <family val="2"/>
        <scheme val="minor"/>
      </rPr>
      <t>Supply and installation of Floor drains as per schedule, drawings and specifications of drains, all complete,and all other relatives accessories and  materials,complete in all respect and as per drawings &amp; specifications &amp; in-charge Engineer approval.For more detail &amp; information see Plumbing drawings ,details &amp; Technical Specification.</t>
    </r>
  </si>
  <si>
    <r>
      <rPr>
        <b/>
        <sz val="11"/>
        <rFont val="Calibri"/>
        <family val="2"/>
        <scheme val="minor"/>
      </rPr>
      <t>Westen Water Closet:</t>
    </r>
    <r>
      <rPr>
        <sz val="11"/>
        <rFont val="Calibri"/>
        <family val="2"/>
        <scheme val="minor"/>
      </rPr>
      <t>Supply and installation of Western type water closet  by Porta (approved equal.)with 6 Liters water tank, S trap, Centre drain as per drawings, Toilet Paper Holder and roll ,W.C cleaning brush complete with flexible pipe all complete,and all other relatives accessories and  materials,complete in all respect and as per drawings &amp; specifications &amp; in-charge Engineer approval.For more detail &amp; information.</t>
    </r>
  </si>
  <si>
    <r>
      <rPr>
        <b/>
        <u/>
        <sz val="11"/>
        <rFont val="Calibri"/>
        <family val="2"/>
        <scheme val="minor"/>
      </rPr>
      <t xml:space="preserve">Hand Wash Basin: </t>
    </r>
    <r>
      <rPr>
        <sz val="11"/>
        <rFont val="Calibri"/>
        <family val="2"/>
        <scheme val="minor"/>
      </rPr>
      <t>Supply &amp; installation of white hand wash basin of size as per drawing with 15mm cp pillar tap 15mm, CP angular cock, 15mm, PVC connector with both ends coupling, 32mm CP bottle trap 32mm CP waste coupling with plug, with single hole mixture by master / sonex( or approved equal.),  (Imported) Porta or Equal all complete and all other relatives accessories and  materials, complete in all respect and as per drawings &amp; specifications &amp; in-charge Engineer approval. For more detail &amp; information see Plumbing drawings, details &amp; Technical Specification. The rate should be include all materials, process, workmanship, wages &amp; transportations, tests required for checking of complete piping system.</t>
    </r>
  </si>
  <si>
    <r>
      <rPr>
        <b/>
        <u/>
        <sz val="11"/>
        <rFont val="Calibri"/>
        <family val="2"/>
        <scheme val="minor"/>
      </rPr>
      <t xml:space="preserve">Shower Tab: </t>
    </r>
    <r>
      <rPr>
        <sz val="11"/>
        <rFont val="Calibri"/>
        <family val="2"/>
        <scheme val="minor"/>
      </rPr>
      <t>Supply &amp; installation of  white Shower Tab of size shown in drawings &amp; spec , PVC connector with both ends coupling, 32mm CP bottle trap 32mm CP waste coupling with plug, with single hole mixture by master / sonex( or approved equal.),  (Imported) Porta or Equal all complete,and all other relatives accessories and  materials, the shower Tab should be accepted quality and starndard approved by in-charge engineer,ccomplete in all respect and as per drawings &amp; specifications &amp; in-charge Engineer approval.For more detail &amp; information see Plumbing drawings ,details &amp; Technical Specification..the rate should be include all materials,process,workmanship,wages &amp; transportations,tests required for checking of complete piping system.</t>
    </r>
  </si>
  <si>
    <r>
      <rPr>
        <b/>
        <u/>
        <sz val="11"/>
        <rFont val="Calibri"/>
        <family val="2"/>
        <scheme val="minor"/>
      </rPr>
      <t xml:space="preserve">kitchen Sink: </t>
    </r>
    <r>
      <rPr>
        <sz val="11"/>
        <rFont val="Calibri"/>
        <family val="2"/>
        <scheme val="minor"/>
      </rPr>
      <t>(size as per drawing)  by Reginox with Mixer by Master/Sonex , pop-up waste set , two Stop Cocks for cold &amp; hot water (angle cock Valves) by aster/Sonex,soap dish/glass shelf, Bottle trap all complete, and all other relatives accessories and  materials,complete in all respect and as per drawings &amp; specifications &amp; in-charge Engineer approval.For more detail &amp; information see Plumbing drawings ,details &amp; Technical Specification..the rate should be include all materials,process,
workmanship,wages &amp; transportations,tests required for checking of complete piping system.</t>
    </r>
  </si>
  <si>
    <r>
      <rPr>
        <b/>
        <u/>
        <sz val="11"/>
        <rFont val="Calibri"/>
        <family val="2"/>
        <scheme val="minor"/>
      </rPr>
      <t xml:space="preserve">Miror Set : </t>
    </r>
    <r>
      <rPr>
        <sz val="11"/>
        <rFont val="Calibri"/>
        <family val="2"/>
        <scheme val="minor"/>
      </rPr>
      <t>standard and approved quality Towel rail, Mirror &amp; Soap dispenser shelf all complete,and all other relatives accessories and  materials,equivalent standard and approved by in-charge Engineer.For more detail &amp; information see Plumbing drawings &amp; details.complete in all respect and as per drawings &amp; specifications &amp; in-charge Engineer approval.For more detail &amp; information  (See Plumbing drawings.</t>
    </r>
  </si>
  <si>
    <r>
      <rPr>
        <b/>
        <sz val="11"/>
        <rFont val="Calibri"/>
        <family val="2"/>
        <scheme val="minor"/>
      </rPr>
      <t xml:space="preserve"> Water tank:</t>
    </r>
    <r>
      <rPr>
        <sz val="11"/>
        <rFont val="Calibri"/>
        <family val="2"/>
        <scheme val="minor"/>
      </rPr>
      <t xml:space="preserve"> Supply &amp; installation of 2000 Liter Galvanized Water tank with Capacity 1500x1500x1000mm with all necessary items, accessories as per drawings &amp; sepcification and approved by in charge Engineer,(See Plumbing drawings Sheet# P04)Specification # 15400 Page 270-290.</t>
    </r>
  </si>
  <si>
    <r>
      <rPr>
        <b/>
        <u/>
        <sz val="11"/>
        <rFont val="Calibri"/>
        <family val="2"/>
        <scheme val="minor"/>
      </rPr>
      <t>Electrica water Heater:</t>
    </r>
    <r>
      <rPr>
        <sz val="11"/>
        <rFont val="Calibri"/>
        <family val="2"/>
        <scheme val="minor"/>
      </rPr>
      <t xml:space="preserve"> Supply &amp; installation of Electrica water Heater with 50 Liter Capacity 220V-1ph-50HZ.as per drawings &amp; sepcification and approved by in charge Engineer, (See Plumbing drawings Sheet# P01-P02)Specification # 15400 Page 270-290.</t>
    </r>
  </si>
  <si>
    <r>
      <rPr>
        <b/>
        <u/>
        <sz val="11"/>
        <rFont val="Calibri"/>
        <family val="2"/>
        <scheme val="minor"/>
      </rPr>
      <t>Electrica water Heater:</t>
    </r>
    <r>
      <rPr>
        <sz val="11"/>
        <rFont val="Calibri"/>
        <family val="2"/>
        <scheme val="minor"/>
      </rPr>
      <t xml:space="preserve"> Supply &amp; installation of Electrica water Heater with 100 Liter Capacity 220V-1ph-50HZ.as per drawings &amp; sepcification and approved by in charge Engineer, (See Plumbing drawings Sheet# P01-P02)Specification # 15400 Page 270-290.</t>
    </r>
  </si>
  <si>
    <t>50mm (2") diameter. (See the Civil drawings Sheet#C06).Specification # 15400 Page 270-290.</t>
  </si>
  <si>
    <t>Gate Valve,50mm (2") diameter.(See the Civil drawings Sheet#C06).Specification # 15400 Page 270-290.</t>
  </si>
  <si>
    <t>Check Valve,50mm (2") diameter.(See the Civil drawings Sheet#C06).Specification # 15400 Page 270-290.</t>
  </si>
  <si>
    <t>100mm (4") diameter.(See the Civil drawings Sheet#C06).Specification # 15400 Page 270-290.</t>
  </si>
  <si>
    <r>
      <t xml:space="preserve"> </t>
    </r>
    <r>
      <rPr>
        <b/>
        <u/>
        <sz val="11"/>
        <rFont val="Calibri"/>
        <family val="2"/>
        <scheme val="minor"/>
      </rPr>
      <t>UPVC  pipe SCH40:</t>
    </r>
    <r>
      <rPr>
        <sz val="11"/>
        <rFont val="Calibri"/>
        <family val="2"/>
        <scheme val="minor"/>
      </rPr>
      <t xml:space="preserve"> Supply and installation of UPVC  pipe work for sewerage system including excavation,back filling  all complete,Sewer pipe (from manhole to septic tank )</t>
    </r>
  </si>
  <si>
    <r>
      <rPr>
        <b/>
        <u/>
        <sz val="11"/>
        <rFont val="Calibri"/>
        <family val="2"/>
        <scheme val="minor"/>
      </rPr>
      <t xml:space="preserve"> Su</t>
    </r>
    <r>
      <rPr>
        <b/>
        <u/>
        <sz val="12"/>
        <rFont val="Calibri"/>
        <family val="2"/>
        <scheme val="minor"/>
      </rPr>
      <t>bmersible Pump:</t>
    </r>
    <r>
      <rPr>
        <sz val="11"/>
        <rFont val="Calibri"/>
        <family val="2"/>
        <scheme val="minor"/>
      </rPr>
      <t xml:space="preserve"> Supply and fixing of submersible pump (2.5 HP), 50mm dia ,made in Italy with delevery pipe (heavy duty GI) up to GL including all necessary fittings &amp; accessories  as per drawings,specifications and in charge engineer instructions, (See the Civil drawings Sheet#C06).Specification # 15400 Page 270-290.</t>
    </r>
  </si>
  <si>
    <r>
      <rPr>
        <b/>
        <u/>
        <sz val="11"/>
        <rFont val="Calibri"/>
        <family val="2"/>
        <scheme val="minor"/>
      </rPr>
      <t>Construction of Domestic water Handhole:</t>
    </r>
    <r>
      <rPr>
        <sz val="11"/>
        <rFont val="Calibri"/>
        <family val="2"/>
        <scheme val="minor"/>
      </rPr>
      <t xml:space="preserve"> including heavy duty Handhole covers, exterior bitumenistic paint, benching etc. all complete as per drawing,technical specification and incharge engineer istruction/approval, see Civil drawings.</t>
    </r>
  </si>
  <si>
    <r>
      <rPr>
        <b/>
        <u/>
        <sz val="11"/>
        <rFont val="Calibri"/>
        <family val="2"/>
        <scheme val="minor"/>
      </rPr>
      <t>Exterior Domestic water pipe trench:</t>
    </r>
    <r>
      <rPr>
        <sz val="11"/>
        <rFont val="Calibri"/>
        <family val="2"/>
        <scheme val="minor"/>
      </rPr>
      <t xml:space="preserve">  H=2500H x W=800 mm Excavation for Piping including PCC, RCC, Backfilling, Warning tape and All ralated Works. </t>
    </r>
  </si>
  <si>
    <r>
      <rPr>
        <b/>
        <u/>
        <sz val="11"/>
        <rFont val="Calibri"/>
        <family val="2"/>
        <scheme val="minor"/>
      </rPr>
      <t>Exterior Sewer pipe trench:</t>
    </r>
    <r>
      <rPr>
        <sz val="11"/>
        <rFont val="Calibri"/>
        <family val="2"/>
        <scheme val="minor"/>
      </rPr>
      <t xml:space="preserve">  H=1000H x W=800 mm Excavation for Piping including PCC, RCC, Backfilling, Warning tape and All ralated Works. </t>
    </r>
  </si>
  <si>
    <t>Meter</t>
  </si>
  <si>
    <t>Supply and installation of approved type Air condition system Cooling &amp; Heat Pump type 18000 BTUH - 220 V-1ph-50HZ ,complete with all necessary accessories to make it functional, For more detail &amp; information(See Mechanical drawings -M01-M02-M03-M04-M05)Specification # 15738 Page 256-259.</t>
  </si>
  <si>
    <t>Supply and installation of approved type Air condition system Cooling &amp; Heat Pump type 12000 BTUH - 220 V-1ph-50HZ ,complete with all necessary accessories to make it functional, For more detail &amp; information (See Mechanical drawings Sheet# M01-M02-M03-M04-M05)Specification # 15738 Page 256-259.</t>
  </si>
  <si>
    <t>Supply and installation of approved type Wall mounted Exhaust Fan Air Flow = 90 CMH - 1phase-220Volt-50HZ- Input power=16watt (ELICENT or equivalent) complete with all necessary accessories to make it functional, For more detail &amp; information  (See Mechanical drawings Sheet# M01-M02-M03-M04-M05)Specification # 15895 Page 260-264.</t>
  </si>
  <si>
    <r>
      <rPr>
        <b/>
        <u/>
        <sz val="11"/>
        <rFont val="Calibri"/>
        <family val="2"/>
        <scheme val="minor"/>
      </rPr>
      <t>Air condition system:</t>
    </r>
    <r>
      <rPr>
        <sz val="11"/>
        <rFont val="Calibri"/>
        <family val="2"/>
        <scheme val="minor"/>
      </rPr>
      <t xml:space="preserve"> Supply and installation of approved type Air condition system Cooling &amp; Heat Pump type 24000 BTUH - 220 V-1ph-50HZ ,complete with all necessary accessories to make it functional, For more detail &amp; information (See Mechanical drawings Sheet# M01-M02-M03-M04-M05)Specification # 15738 Page 256-259.</t>
    </r>
  </si>
  <si>
    <r>
      <rPr>
        <b/>
        <u/>
        <sz val="11"/>
        <rFont val="Calibri"/>
        <family val="2"/>
        <scheme val="minor"/>
      </rPr>
      <t>Wall Mounted Exhaust Fan:</t>
    </r>
    <r>
      <rPr>
        <sz val="11"/>
        <rFont val="Calibri"/>
        <family val="2"/>
        <scheme val="minor"/>
      </rPr>
      <t xml:space="preserve"> Supply and installation of approved type Wall mounted Exhaust Fan Air Flow =6000 CMH - 3phase-380Volt-50HZ- 1500 watt (GREENHECK or equivalent) complete with all necessary accessories to make it functional, For more detail &amp; information  (See Mechanical drawings Sheet# M01-M02-M03-M04-M05)Specification # 15895 Page 260-264.</t>
    </r>
  </si>
  <si>
    <r>
      <rPr>
        <b/>
        <u/>
        <sz val="11"/>
        <rFont val="Calibri"/>
        <family val="2"/>
        <scheme val="minor"/>
      </rPr>
      <t>Window Mounted Exhaust Fan</t>
    </r>
    <r>
      <rPr>
        <sz val="11"/>
        <rFont val="Calibri"/>
        <family val="2"/>
        <scheme val="minor"/>
      </rPr>
      <t>:Supply and installation of approved type Wall mounted Exhaust Fan Air Flow = 200 CMH - 1phase-220Volt-50HZ- Input power=27watt (ELICENT or equivalent) complete with all necessary accessories to make it functional, For more detail &amp; information (See Mechanical drawings Sheet# M01-M02-M03-M04-M05)Specification # 15895 Page 260-264.</t>
    </r>
  </si>
  <si>
    <r>
      <rPr>
        <b/>
        <u/>
        <sz val="11"/>
        <rFont val="Calibri"/>
        <family val="2"/>
        <scheme val="minor"/>
      </rPr>
      <t>SAND TRAP Air Supply LOUVER</t>
    </r>
    <r>
      <rPr>
        <sz val="11"/>
        <rFont val="Calibri"/>
        <family val="2"/>
        <scheme val="minor"/>
      </rPr>
      <t xml:space="preserve"> Supply and installation sand trap louver 12000 CMH with motorized damper 500x500mm Aluminuim type.
.complete with all necessary accessories to make it functional, For more refrence see Mechanical Drawings sheets M-01,M-02,M-04 &amp; specification sec#15895 page 261/266.</t>
    </r>
  </si>
  <si>
    <r>
      <rPr>
        <b/>
        <u/>
        <sz val="11"/>
        <rFont val="Calibri"/>
        <family val="2"/>
        <scheme val="minor"/>
      </rPr>
      <t>Fire Extinguisher:</t>
    </r>
    <r>
      <rPr>
        <sz val="11"/>
        <rFont val="Calibri"/>
        <family val="2"/>
        <scheme val="minor"/>
      </rPr>
      <t xml:space="preserve"> Supply and installation of approved Multi-Purpose Powder Fire (ABCE) 20 lb - Fire Extinguisher (Made in USA or equivalent)For more refrence see Mechanical Drawing sheets M-01,M-02,M-04.&amp; sepecification page 267.</t>
    </r>
  </si>
  <si>
    <r>
      <rPr>
        <b/>
        <u/>
        <sz val="11"/>
        <rFont val="Calibri"/>
        <family val="2"/>
        <scheme val="minor"/>
      </rPr>
      <t xml:space="preserve"> Multi-Purpose Gas (CO2) 13 lb - Fire Extinguisher:</t>
    </r>
    <r>
      <rPr>
        <sz val="11"/>
        <rFont val="Calibri"/>
        <family val="2"/>
        <scheme val="minor"/>
      </rPr>
      <t xml:space="preserve"> Supply and installation of approved Multi-Purpose Gas (CO2) 13 lb - Fire Extinguisher (Made in USA or equivalent)For more refrence see Mechanical Drawing sheet M-01,M-02,M-04 &amp; specification page 267.</t>
    </r>
  </si>
  <si>
    <r>
      <rPr>
        <b/>
        <u/>
        <sz val="11"/>
        <rFont val="Calibri"/>
        <family val="2"/>
        <scheme val="minor"/>
      </rPr>
      <t>Electric Unit Heater:</t>
    </r>
    <r>
      <rPr>
        <sz val="11"/>
        <rFont val="Calibri"/>
        <family val="2"/>
        <scheme val="minor"/>
      </rPr>
      <t xml:space="preserve"> Supply and installation of approved type Electric Heaing type1720 Kcal/hr - 220 V-1ph-50HZ ,complete with all necessary accessories to make it functional, For more detail &amp; information (See Mechanical drawings Sheet# M01-M02-M-04)Specification # 15738 Page 256-259.</t>
    </r>
  </si>
  <si>
    <t>Unit Price (AFN)</t>
  </si>
  <si>
    <t>Total Price (AFN)</t>
  </si>
  <si>
    <t>Unit price (AFN)</t>
  </si>
  <si>
    <t>Total price (AFN)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</si>
</sst>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_-* #,##0.00\-;_-* &quot;-&quot;??_-;_-@_-"/>
    <numFmt numFmtId="165" formatCode="0.0"/>
    <numFmt numFmtId="166" formatCode="#,##0.0"/>
    <numFmt numFmtId="167" formatCode="&quot;ريال&quot;\ #,##0_-;&quot;ريال&quot;\ #,##0\-"/>
    <numFmt numFmtId="168" formatCode="&quot;$&quot;#,##0.00"/>
  </numFmts>
  <fonts count="38" x14ac:knownFonts="1">
    <font>
      <sz val="10"/>
      <name val="Arial"/>
      <charset val="178"/>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Calibri"/>
      <family val="2"/>
      <scheme val="minor"/>
    </font>
    <font>
      <sz val="10"/>
      <name val="Arial"/>
      <family val="2"/>
    </font>
    <font>
      <sz val="11"/>
      <color indexed="8"/>
      <name val="Calibri"/>
      <family val="2"/>
    </font>
    <font>
      <sz val="10"/>
      <name val="Courier"/>
      <family val="3"/>
    </font>
    <font>
      <sz val="12"/>
      <name val="Calibri"/>
      <family val="2"/>
      <scheme val="minor"/>
    </font>
    <font>
      <b/>
      <sz val="12"/>
      <name val="Calibri"/>
      <family val="2"/>
      <scheme val="minor"/>
    </font>
    <font>
      <b/>
      <sz val="14"/>
      <name val="Calibri"/>
      <family val="2"/>
      <scheme val="minor"/>
    </font>
    <font>
      <b/>
      <sz val="10"/>
      <name val="Calibri"/>
      <family val="2"/>
      <scheme val="minor"/>
    </font>
    <font>
      <sz val="14"/>
      <name val="Calibri"/>
      <family val="2"/>
      <scheme val="minor"/>
    </font>
    <font>
      <sz val="18"/>
      <name val="Calibri"/>
      <family val="2"/>
      <scheme val="minor"/>
    </font>
    <font>
      <sz val="10"/>
      <name val="Arial"/>
      <family val="2"/>
    </font>
    <font>
      <sz val="11"/>
      <color indexed="8"/>
      <name val="Calibri"/>
      <family val="2"/>
      <charset val="1"/>
    </font>
    <font>
      <b/>
      <sz val="13"/>
      <name val="Calibri"/>
      <family val="2"/>
      <scheme val="minor"/>
    </font>
    <font>
      <b/>
      <sz val="16"/>
      <name val="Calibri"/>
      <family val="2"/>
      <scheme val="minor"/>
    </font>
    <font>
      <sz val="10"/>
      <name val="Arial"/>
      <family val="2"/>
    </font>
    <font>
      <sz val="10"/>
      <name val="MS Sans Serif"/>
      <family val="2"/>
    </font>
    <font>
      <sz val="11"/>
      <color rgb="FF006100"/>
      <name val="Arial"/>
      <family val="2"/>
      <charset val="178"/>
    </font>
    <font>
      <b/>
      <sz val="10"/>
      <color theme="1"/>
      <name val="Calibri"/>
      <family val="2"/>
      <scheme val="minor"/>
    </font>
    <font>
      <sz val="11"/>
      <name val="Calibri"/>
      <family val="2"/>
      <scheme val="minor"/>
    </font>
    <font>
      <b/>
      <sz val="11"/>
      <name val="Calibri"/>
      <family val="2"/>
      <scheme val="minor"/>
    </font>
    <font>
      <sz val="10"/>
      <color theme="8" tint="-0.499984740745262"/>
      <name val="Arial"/>
      <family val="2"/>
    </font>
    <font>
      <b/>
      <sz val="18"/>
      <color theme="8" tint="-0.499984740745262"/>
      <name val="Calibri"/>
      <family val="2"/>
      <scheme val="minor"/>
    </font>
    <font>
      <sz val="10"/>
      <color theme="8" tint="-0.499984740745262"/>
      <name val="Calibri"/>
      <family val="2"/>
      <scheme val="minor"/>
    </font>
    <font>
      <b/>
      <sz val="11"/>
      <color indexed="8"/>
      <name val="Calibri"/>
      <family val="2"/>
      <scheme val="minor"/>
    </font>
    <font>
      <b/>
      <u/>
      <sz val="11"/>
      <name val="Calibri"/>
      <family val="2"/>
      <scheme val="minor"/>
    </font>
    <font>
      <sz val="11"/>
      <color rgb="FFFF0000"/>
      <name val="Calibri"/>
      <family val="2"/>
      <scheme val="minor"/>
    </font>
    <font>
      <b/>
      <sz val="11"/>
      <color rgb="FFFF0000"/>
      <name val="Calibri"/>
      <family val="2"/>
      <scheme val="minor"/>
    </font>
    <font>
      <sz val="11"/>
      <color indexed="10"/>
      <name val="Calibri"/>
      <family val="2"/>
      <scheme val="minor"/>
    </font>
    <font>
      <vertAlign val="superscript"/>
      <sz val="11"/>
      <color theme="1"/>
      <name val="Calibri"/>
      <family val="2"/>
      <scheme val="minor"/>
    </font>
    <font>
      <sz val="10"/>
      <name val="Calibri"/>
      <family val="2"/>
    </font>
    <font>
      <sz val="10"/>
      <color theme="1"/>
      <name val="Calibri"/>
      <family val="2"/>
      <scheme val="minor"/>
    </font>
    <font>
      <b/>
      <sz val="11"/>
      <color theme="1"/>
      <name val="Calibri"/>
      <family val="2"/>
      <scheme val="minor"/>
    </font>
    <font>
      <b/>
      <u/>
      <sz val="12"/>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indexed="9"/>
        <bgColor indexed="64"/>
      </patternFill>
    </fill>
    <fill>
      <patternFill patternType="solid">
        <fgColor theme="4" tint="0.59999389629810485"/>
        <bgColor indexed="64"/>
      </patternFill>
    </fill>
    <fill>
      <patternFill patternType="solid">
        <fgColor rgb="FFFFFFFF"/>
        <bgColor rgb="FF000000"/>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9" tint="0.59999389629810485"/>
        <bgColor indexed="64"/>
      </patternFill>
    </fill>
  </fills>
  <borders count="51">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xf numFmtId="164" fontId="4" fillId="0" borderId="0" applyFont="0" applyFill="0" applyBorder="0" applyAlignment="0" applyProtection="0"/>
    <xf numFmtId="0" fontId="6" fillId="0" borderId="0"/>
    <xf numFmtId="0" fontId="7" fillId="0" borderId="0"/>
    <xf numFmtId="0" fontId="8" fillId="0" borderId="0"/>
    <xf numFmtId="0" fontId="3" fillId="0" borderId="0"/>
    <xf numFmtId="164" fontId="6" fillId="0" borderId="0" applyFont="0" applyFill="0" applyBorder="0" applyAlignment="0" applyProtection="0"/>
    <xf numFmtId="0" fontId="4" fillId="0" borderId="0"/>
    <xf numFmtId="0" fontId="4" fillId="0" borderId="0"/>
    <xf numFmtId="164" fontId="15" fillId="0" borderId="0" applyFont="0" applyFill="0" applyBorder="0" applyAlignment="0" applyProtection="0"/>
    <xf numFmtId="167" fontId="4" fillId="0" borderId="0" applyFont="0" applyFill="0" applyBorder="0" applyAlignment="0" applyProtection="0"/>
    <xf numFmtId="0" fontId="2" fillId="0" borderId="0"/>
    <xf numFmtId="0" fontId="4" fillId="0" borderId="0"/>
    <xf numFmtId="0" fontId="16" fillId="0" borderId="0"/>
    <xf numFmtId="0" fontId="19" fillId="0" borderId="0"/>
    <xf numFmtId="43" fontId="4" fillId="0" borderId="0" applyFont="0" applyFill="0" applyBorder="0" applyAlignment="0" applyProtection="0"/>
    <xf numFmtId="43" fontId="4" fillId="0" borderId="0" applyFont="0" applyFill="0" applyBorder="0" applyAlignment="0" applyProtection="0"/>
    <xf numFmtId="0" fontId="21" fillId="4" borderId="0" applyNumberFormat="0" applyBorder="0" applyAlignment="0" applyProtection="0"/>
    <xf numFmtId="0" fontId="20" fillId="0" borderId="0"/>
    <xf numFmtId="0" fontId="4" fillId="0" borderId="0"/>
    <xf numFmtId="0" fontId="4" fillId="0" borderId="0"/>
    <xf numFmtId="0" fontId="1" fillId="0" borderId="0"/>
  </cellStyleXfs>
  <cellXfs count="381">
    <xf numFmtId="0" fontId="0" fillId="0" borderId="0" xfId="0"/>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165" fontId="5" fillId="0" borderId="9" xfId="8" applyNumberFormat="1" applyFont="1" applyFill="1" applyBorder="1" applyAlignment="1">
      <alignment horizontal="right" vertical="top"/>
    </xf>
    <xf numFmtId="0" fontId="14" fillId="0" borderId="0" xfId="0" applyFont="1" applyBorder="1" applyAlignment="1">
      <alignment horizontal="center" wrapText="1"/>
    </xf>
    <xf numFmtId="0" fontId="13" fillId="0" borderId="0" xfId="0" applyFont="1" applyBorder="1"/>
    <xf numFmtId="0" fontId="10" fillId="3" borderId="1" xfId="0" applyFont="1" applyFill="1" applyBorder="1" applyAlignment="1">
      <alignment horizontal="center" vertical="center"/>
    </xf>
    <xf numFmtId="0" fontId="5" fillId="0" borderId="8" xfId="8" applyFont="1" applyFill="1" applyBorder="1" applyAlignment="1">
      <alignment vertical="top" wrapText="1"/>
    </xf>
    <xf numFmtId="0" fontId="5" fillId="0" borderId="0" xfId="0" applyFont="1"/>
    <xf numFmtId="0" fontId="5" fillId="0" borderId="0" xfId="0" applyFont="1" applyBorder="1"/>
    <xf numFmtId="0" fontId="11" fillId="0" borderId="0" xfId="0" applyFont="1" applyBorder="1" applyAlignment="1">
      <alignment horizontal="center" wrapText="1"/>
    </xf>
    <xf numFmtId="0" fontId="5" fillId="2" borderId="8" xfId="8" quotePrefix="1" applyFont="1" applyFill="1" applyBorder="1" applyAlignment="1">
      <alignment horizontal="left" vertical="top" wrapText="1"/>
    </xf>
    <xf numFmtId="0" fontId="5" fillId="0" borderId="8" xfId="2" applyFont="1" applyFill="1" applyBorder="1" applyAlignment="1">
      <alignment horizontal="center" vertical="center"/>
    </xf>
    <xf numFmtId="0" fontId="5" fillId="2" borderId="8" xfId="0" applyFont="1" applyFill="1" applyBorder="1" applyAlignment="1">
      <alignment horizontal="left" vertical="center" wrapText="1"/>
    </xf>
    <xf numFmtId="0" fontId="5" fillId="2" borderId="8" xfId="2" applyFont="1" applyFill="1" applyBorder="1" applyAlignment="1">
      <alignment horizontal="center" vertical="center"/>
    </xf>
    <xf numFmtId="0" fontId="5" fillId="2" borderId="8" xfId="0" applyFont="1" applyFill="1" applyBorder="1" applyAlignment="1">
      <alignment horizontal="center" vertical="center"/>
    </xf>
    <xf numFmtId="0" fontId="5" fillId="0" borderId="8" xfId="0" applyFont="1" applyBorder="1" applyAlignment="1">
      <alignment horizontal="left" vertical="center" wrapText="1"/>
    </xf>
    <xf numFmtId="0" fontId="5" fillId="2" borderId="8" xfId="0" applyFont="1" applyFill="1" applyBorder="1" applyAlignment="1">
      <alignment horizontal="left" vertical="top" wrapText="1"/>
    </xf>
    <xf numFmtId="164" fontId="5" fillId="0" borderId="8" xfId="1" applyFont="1" applyFill="1" applyBorder="1" applyAlignment="1">
      <alignment horizontal="center" vertical="center"/>
    </xf>
    <xf numFmtId="164" fontId="5" fillId="2" borderId="8" xfId="1" applyFont="1" applyFill="1" applyBorder="1" applyAlignment="1">
      <alignment horizontal="center" vertical="center"/>
    </xf>
    <xf numFmtId="165" fontId="23" fillId="3" borderId="14" xfId="0" applyNumberFormat="1" applyFont="1" applyFill="1" applyBorder="1" applyAlignment="1">
      <alignment horizontal="center" vertical="center"/>
    </xf>
    <xf numFmtId="164" fontId="24" fillId="3" borderId="12" xfId="1" applyFont="1" applyFill="1" applyBorder="1" applyAlignment="1">
      <alignment horizontal="right" vertical="center"/>
    </xf>
    <xf numFmtId="165" fontId="5" fillId="3" borderId="14" xfId="7" applyNumberFormat="1" applyFont="1" applyFill="1" applyBorder="1" applyAlignment="1">
      <alignment horizontal="right" vertical="top"/>
    </xf>
    <xf numFmtId="164" fontId="5" fillId="2" borderId="8" xfId="1" applyFont="1" applyFill="1" applyBorder="1" applyAlignment="1">
      <alignment horizontal="center" vertical="center" wrapText="1"/>
    </xf>
    <xf numFmtId="1" fontId="12" fillId="0" borderId="9" xfId="8" applyNumberFormat="1" applyFont="1" applyFill="1" applyBorder="1" applyAlignment="1">
      <alignment horizontal="center" vertical="top"/>
    </xf>
    <xf numFmtId="0" fontId="0" fillId="0" borderId="27" xfId="0" applyBorder="1"/>
    <xf numFmtId="0" fontId="0" fillId="0" borderId="26" xfId="0" applyBorder="1"/>
    <xf numFmtId="0" fontId="0" fillId="0" borderId="25" xfId="0" applyBorder="1"/>
    <xf numFmtId="0" fontId="0" fillId="0" borderId="36" xfId="0" applyBorder="1"/>
    <xf numFmtId="0" fontId="0" fillId="0" borderId="37" xfId="0" applyBorder="1"/>
    <xf numFmtId="0" fontId="0" fillId="0" borderId="24" xfId="0" applyBorder="1"/>
    <xf numFmtId="0" fontId="25" fillId="0" borderId="23" xfId="0" applyFont="1" applyBorder="1" applyAlignment="1">
      <alignment vertical="center"/>
    </xf>
    <xf numFmtId="0" fontId="0" fillId="0" borderId="22" xfId="0" applyBorder="1"/>
    <xf numFmtId="164" fontId="24" fillId="0" borderId="7" xfId="1" applyFont="1" applyFill="1" applyBorder="1" applyAlignment="1"/>
    <xf numFmtId="0" fontId="5" fillId="0" borderId="0" xfId="0" applyFont="1" applyBorder="1" applyAlignment="1">
      <alignment vertical="center"/>
    </xf>
    <xf numFmtId="0" fontId="9" fillId="0" borderId="0" xfId="0" applyFont="1" applyAlignment="1">
      <alignment horizontal="center" vertical="center"/>
    </xf>
    <xf numFmtId="0" fontId="5" fillId="0" borderId="27" xfId="0" applyFont="1" applyBorder="1"/>
    <xf numFmtId="0" fontId="5" fillId="0" borderId="26" xfId="0" applyFont="1" applyBorder="1"/>
    <xf numFmtId="0" fontId="5" fillId="0" borderId="25" xfId="0" applyFont="1" applyBorder="1"/>
    <xf numFmtId="0" fontId="5" fillId="0" borderId="36" xfId="0" applyFont="1" applyBorder="1"/>
    <xf numFmtId="0" fontId="5" fillId="0" borderId="28" xfId="0" applyFont="1" applyBorder="1"/>
    <xf numFmtId="0" fontId="5" fillId="0" borderId="29" xfId="0" applyFont="1" applyBorder="1"/>
    <xf numFmtId="0" fontId="5" fillId="0" borderId="30" xfId="0" applyFont="1" applyBorder="1"/>
    <xf numFmtId="0" fontId="5" fillId="0" borderId="37" xfId="0" applyFont="1" applyBorder="1"/>
    <xf numFmtId="0" fontId="5" fillId="0" borderId="31" xfId="0" applyFont="1" applyBorder="1"/>
    <xf numFmtId="0" fontId="5" fillId="0" borderId="32" xfId="0" applyFont="1" applyBorder="1"/>
    <xf numFmtId="0" fontId="5" fillId="0" borderId="33" xfId="0" applyFont="1" applyBorder="1"/>
    <xf numFmtId="0" fontId="5" fillId="0" borderId="34" xfId="0" applyFont="1" applyBorder="1"/>
    <xf numFmtId="0" fontId="5" fillId="0" borderId="35" xfId="0" applyFont="1" applyBorder="1"/>
    <xf numFmtId="0" fontId="5" fillId="0" borderId="24" xfId="0" applyFont="1" applyBorder="1"/>
    <xf numFmtId="0" fontId="5" fillId="0" borderId="23" xfId="0" applyFont="1" applyBorder="1"/>
    <xf numFmtId="0" fontId="5" fillId="0" borderId="22" xfId="0" applyFont="1" applyBorder="1"/>
    <xf numFmtId="0" fontId="27" fillId="0" borderId="23" xfId="0" applyFont="1" applyBorder="1" applyAlignment="1">
      <alignment vertical="center"/>
    </xf>
    <xf numFmtId="0" fontId="10" fillId="3" borderId="42" xfId="0" applyFont="1" applyFill="1" applyBorder="1" applyAlignment="1">
      <alignment horizontal="center" vertical="center"/>
    </xf>
    <xf numFmtId="0" fontId="10" fillId="3" borderId="45" xfId="0" applyFont="1" applyFill="1" applyBorder="1" applyAlignment="1">
      <alignment horizontal="left" vertical="center"/>
    </xf>
    <xf numFmtId="4" fontId="5" fillId="3" borderId="8" xfId="1" applyNumberFormat="1" applyFont="1" applyFill="1" applyBorder="1" applyAlignment="1">
      <alignment horizontal="left" vertical="center" wrapText="1"/>
    </xf>
    <xf numFmtId="1" fontId="24" fillId="9" borderId="9" xfId="2" applyNumberFormat="1" applyFont="1" applyFill="1" applyBorder="1" applyAlignment="1">
      <alignment horizontal="center" vertical="center"/>
    </xf>
    <xf numFmtId="0" fontId="10" fillId="9" borderId="43" xfId="0" applyFont="1" applyFill="1" applyBorder="1" applyAlignment="1">
      <alignment horizontal="center" vertical="center"/>
    </xf>
    <xf numFmtId="0" fontId="9" fillId="9" borderId="41" xfId="0" applyFont="1" applyFill="1" applyBorder="1" applyAlignment="1">
      <alignment horizontal="left" vertical="center"/>
    </xf>
    <xf numFmtId="0" fontId="10" fillId="9" borderId="44" xfId="0" applyFont="1" applyFill="1" applyBorder="1" applyAlignment="1">
      <alignment horizontal="center" vertical="center"/>
    </xf>
    <xf numFmtId="0" fontId="9" fillId="9" borderId="46" xfId="0" applyFont="1" applyFill="1" applyBorder="1" applyAlignment="1">
      <alignment horizontal="left" vertical="center"/>
    </xf>
    <xf numFmtId="164" fontId="9" fillId="9" borderId="40" xfId="1" applyFont="1" applyFill="1" applyBorder="1" applyAlignment="1">
      <alignment horizontal="right" vertical="center"/>
    </xf>
    <xf numFmtId="164" fontId="9" fillId="9" borderId="10" xfId="1" applyFont="1" applyFill="1" applyBorder="1" applyAlignment="1">
      <alignment horizontal="right" vertical="center"/>
    </xf>
    <xf numFmtId="164" fontId="17" fillId="3" borderId="38" xfId="1" applyFont="1" applyFill="1" applyBorder="1" applyAlignment="1">
      <alignment horizontal="right" vertical="center"/>
    </xf>
    <xf numFmtId="164" fontId="12" fillId="3" borderId="7" xfId="1" applyFont="1" applyFill="1" applyBorder="1" applyAlignment="1">
      <alignment horizontal="center" vertical="center" wrapText="1"/>
    </xf>
    <xf numFmtId="164" fontId="5" fillId="0" borderId="7" xfId="1" applyFont="1" applyFill="1" applyBorder="1" applyAlignment="1">
      <alignment horizontal="right"/>
    </xf>
    <xf numFmtId="165" fontId="24" fillId="3" borderId="3" xfId="2" applyNumberFormat="1" applyFont="1" applyFill="1" applyBorder="1" applyAlignment="1">
      <alignment horizontal="center" vertical="center" wrapText="1"/>
    </xf>
    <xf numFmtId="0" fontId="24" fillId="3" borderId="2" xfId="2" applyFont="1" applyFill="1" applyBorder="1" applyAlignment="1">
      <alignment horizontal="center" vertical="center" wrapText="1"/>
    </xf>
    <xf numFmtId="4" fontId="24" fillId="3" borderId="2" xfId="2" applyNumberFormat="1" applyFont="1" applyFill="1" applyBorder="1" applyAlignment="1">
      <alignment horizontal="center" vertical="center" wrapText="1"/>
    </xf>
    <xf numFmtId="4" fontId="24" fillId="3" borderId="1" xfId="2" applyNumberFormat="1" applyFont="1" applyFill="1" applyBorder="1" applyAlignment="1">
      <alignment horizontal="center" vertical="center" wrapText="1"/>
    </xf>
    <xf numFmtId="0" fontId="23" fillId="0" borderId="31" xfId="0" applyFont="1" applyFill="1" applyBorder="1" applyAlignment="1">
      <alignment vertical="center"/>
    </xf>
    <xf numFmtId="164" fontId="23" fillId="2" borderId="19" xfId="1" applyFont="1" applyFill="1" applyBorder="1" applyAlignment="1">
      <alignment vertical="center"/>
    </xf>
    <xf numFmtId="165" fontId="23" fillId="2" borderId="9" xfId="8" applyNumberFormat="1" applyFont="1" applyFill="1" applyBorder="1" applyAlignment="1">
      <alignment horizontal="center" vertical="center"/>
    </xf>
    <xf numFmtId="0" fontId="23" fillId="2" borderId="8" xfId="8" applyFont="1" applyFill="1" applyBorder="1" applyAlignment="1">
      <alignment horizontal="center" vertical="center"/>
    </xf>
    <xf numFmtId="4" fontId="23" fillId="2" borderId="8" xfId="1" applyNumberFormat="1" applyFont="1" applyFill="1" applyBorder="1" applyAlignment="1">
      <alignment horizontal="center" vertical="center"/>
    </xf>
    <xf numFmtId="0" fontId="23" fillId="2" borderId="8" xfId="8" applyNumberFormat="1" applyFont="1" applyFill="1" applyBorder="1" applyAlignment="1">
      <alignment horizontal="center" vertical="center"/>
    </xf>
    <xf numFmtId="0" fontId="24" fillId="6" borderId="8" xfId="8" applyFont="1" applyFill="1" applyBorder="1" applyAlignment="1">
      <alignment vertical="center"/>
    </xf>
    <xf numFmtId="4" fontId="24" fillId="6" borderId="8" xfId="1" applyNumberFormat="1" applyFont="1" applyFill="1" applyBorder="1" applyAlignment="1">
      <alignment horizontal="center" vertical="center"/>
    </xf>
    <xf numFmtId="0" fontId="23" fillId="2" borderId="9" xfId="0" applyFont="1" applyFill="1" applyBorder="1" applyAlignment="1">
      <alignment horizontal="center" vertical="center"/>
    </xf>
    <xf numFmtId="0" fontId="23" fillId="0" borderId="8" xfId="0" applyFont="1" applyBorder="1" applyAlignment="1">
      <alignment horizontal="center" vertical="center" wrapText="1"/>
    </xf>
    <xf numFmtId="0" fontId="23" fillId="0" borderId="8" xfId="2" applyFont="1" applyFill="1" applyBorder="1" applyAlignment="1">
      <alignment horizontal="center" vertical="center"/>
    </xf>
    <xf numFmtId="164" fontId="23" fillId="2" borderId="8" xfId="1" applyFont="1" applyFill="1" applyBorder="1" applyAlignment="1">
      <alignment horizontal="center" vertical="center"/>
    </xf>
    <xf numFmtId="0" fontId="23" fillId="2" borderId="8" xfId="2" applyFont="1" applyFill="1" applyBorder="1" applyAlignment="1">
      <alignment horizontal="center" vertical="center"/>
    </xf>
    <xf numFmtId="0" fontId="23" fillId="0" borderId="9" xfId="0" applyFont="1" applyBorder="1" applyAlignment="1">
      <alignment horizontal="center" vertical="center" wrapText="1"/>
    </xf>
    <xf numFmtId="0" fontId="23" fillId="0" borderId="8" xfId="0" applyFont="1" applyBorder="1" applyAlignment="1">
      <alignment horizontal="center" vertical="center"/>
    </xf>
    <xf numFmtId="0" fontId="23" fillId="0" borderId="9" xfId="0" applyFont="1" applyFill="1" applyBorder="1" applyAlignment="1">
      <alignment horizontal="center" vertical="center"/>
    </xf>
    <xf numFmtId="165" fontId="23" fillId="0" borderId="9" xfId="2" applyNumberFormat="1" applyFont="1" applyFill="1" applyBorder="1" applyAlignment="1">
      <alignment horizontal="center" vertical="center"/>
    </xf>
    <xf numFmtId="0" fontId="23" fillId="0" borderId="8" xfId="0" applyFont="1" applyFill="1" applyBorder="1" applyAlignment="1">
      <alignment horizontal="center" vertical="center"/>
    </xf>
    <xf numFmtId="0" fontId="24" fillId="6" borderId="8" xfId="2" applyFont="1" applyFill="1" applyBorder="1" applyAlignment="1">
      <alignment horizontal="center" vertical="center" wrapText="1"/>
    </xf>
    <xf numFmtId="0" fontId="23" fillId="2" borderId="9" xfId="0" applyFont="1" applyFill="1" applyBorder="1" applyAlignment="1">
      <alignment horizontal="center" vertical="center" wrapText="1"/>
    </xf>
    <xf numFmtId="2" fontId="23" fillId="2" borderId="8" xfId="0" applyNumberFormat="1" applyFont="1" applyFill="1" applyBorder="1" applyAlignment="1">
      <alignment horizontal="center" vertical="center"/>
    </xf>
    <xf numFmtId="0" fontId="24" fillId="6" borderId="8" xfId="0" applyFont="1" applyFill="1" applyBorder="1" applyAlignment="1">
      <alignment horizontal="center" vertical="center" wrapText="1"/>
    </xf>
    <xf numFmtId="2" fontId="23" fillId="2" borderId="8" xfId="0" applyNumberFormat="1" applyFont="1" applyFill="1" applyBorder="1" applyAlignment="1">
      <alignment horizontal="left" vertical="center"/>
    </xf>
    <xf numFmtId="0" fontId="23" fillId="2" borderId="8" xfId="0" applyFont="1" applyFill="1" applyBorder="1" applyAlignment="1">
      <alignment horizontal="left" vertical="center" wrapText="1"/>
    </xf>
    <xf numFmtId="0" fontId="24" fillId="6" borderId="8" xfId="2" applyFont="1" applyFill="1" applyBorder="1" applyAlignment="1">
      <alignment horizontal="center" vertical="center"/>
    </xf>
    <xf numFmtId="165" fontId="23" fillId="2" borderId="9" xfId="2" applyNumberFormat="1" applyFont="1" applyFill="1" applyBorder="1" applyAlignment="1">
      <alignment horizontal="center" vertical="center"/>
    </xf>
    <xf numFmtId="165" fontId="23" fillId="6" borderId="9" xfId="2" applyNumberFormat="1" applyFont="1" applyFill="1" applyBorder="1" applyAlignment="1">
      <alignment horizontal="center" vertical="center"/>
    </xf>
    <xf numFmtId="0" fontId="23" fillId="6" borderId="8" xfId="8" applyFont="1" applyFill="1" applyBorder="1" applyAlignment="1">
      <alignment horizontal="center" vertical="center"/>
    </xf>
    <xf numFmtId="0" fontId="23" fillId="0" borderId="8" xfId="8" applyFont="1" applyFill="1" applyBorder="1" applyAlignment="1">
      <alignment horizontal="center" vertical="center"/>
    </xf>
    <xf numFmtId="2" fontId="23" fillId="0" borderId="9" xfId="0" applyNumberFormat="1" applyFont="1" applyBorder="1" applyAlignment="1">
      <alignment horizontal="center" vertical="center" wrapText="1"/>
    </xf>
    <xf numFmtId="2" fontId="23" fillId="0" borderId="8" xfId="0" applyNumberFormat="1" applyFont="1" applyBorder="1" applyAlignment="1">
      <alignment horizontal="center" vertical="center"/>
    </xf>
    <xf numFmtId="0" fontId="23" fillId="6" borderId="8" xfId="2" applyFont="1" applyFill="1" applyBorder="1" applyAlignment="1">
      <alignment horizontal="center" vertical="center"/>
    </xf>
    <xf numFmtId="2" fontId="23" fillId="0" borderId="9" xfId="8" applyNumberFormat="1" applyFont="1" applyFill="1" applyBorder="1" applyAlignment="1">
      <alignment horizontal="center" vertical="center"/>
    </xf>
    <xf numFmtId="0" fontId="23" fillId="2" borderId="9" xfId="19" applyFont="1" applyFill="1" applyBorder="1" applyAlignment="1">
      <alignment horizontal="center" vertical="center"/>
    </xf>
    <xf numFmtId="164" fontId="23" fillId="0" borderId="8" xfId="1" applyFont="1" applyFill="1" applyBorder="1" applyAlignment="1">
      <alignment horizontal="center" vertical="center"/>
    </xf>
    <xf numFmtId="0" fontId="23" fillId="7" borderId="18" xfId="0" applyFont="1" applyFill="1" applyBorder="1" applyAlignment="1">
      <alignment horizontal="center" vertical="center"/>
    </xf>
    <xf numFmtId="0" fontId="23" fillId="8" borderId="8" xfId="8" applyFont="1" applyFill="1" applyBorder="1" applyAlignment="1">
      <alignment horizontal="center" vertical="center"/>
    </xf>
    <xf numFmtId="164" fontId="23" fillId="0" borderId="8" xfId="1" applyFont="1" applyBorder="1" applyAlignment="1">
      <alignment horizontal="center" vertical="center"/>
    </xf>
    <xf numFmtId="0" fontId="23" fillId="0" borderId="8" xfId="0" applyFont="1" applyFill="1" applyBorder="1" applyAlignment="1">
      <alignment horizontal="left" vertical="center" wrapText="1"/>
    </xf>
    <xf numFmtId="0" fontId="23" fillId="8" borderId="18" xfId="0" applyFont="1" applyFill="1" applyBorder="1" applyAlignment="1">
      <alignment vertical="center"/>
    </xf>
    <xf numFmtId="0" fontId="23" fillId="0" borderId="8" xfId="0" applyFont="1" applyFill="1" applyBorder="1" applyAlignment="1">
      <alignment vertical="center" wrapText="1"/>
    </xf>
    <xf numFmtId="0" fontId="24" fillId="8" borderId="8" xfId="8" applyFont="1" applyFill="1" applyBorder="1" applyAlignment="1">
      <alignment horizontal="center" vertical="center"/>
    </xf>
    <xf numFmtId="0" fontId="28" fillId="8" borderId="6" xfId="3" applyFont="1" applyFill="1" applyBorder="1" applyAlignment="1">
      <alignment horizontal="left" vertical="center"/>
    </xf>
    <xf numFmtId="0" fontId="28" fillId="8" borderId="5" xfId="3" applyFont="1" applyFill="1" applyBorder="1" applyAlignment="1">
      <alignment vertical="center"/>
    </xf>
    <xf numFmtId="4" fontId="28" fillId="8" borderId="5" xfId="1" applyNumberFormat="1" applyFont="1" applyFill="1" applyBorder="1" applyAlignment="1">
      <alignment vertical="center"/>
    </xf>
    <xf numFmtId="1" fontId="24" fillId="10" borderId="11" xfId="2" applyNumberFormat="1" applyFont="1" applyFill="1" applyBorder="1" applyAlignment="1">
      <alignment horizontal="center" vertical="center"/>
    </xf>
    <xf numFmtId="0" fontId="24" fillId="10" borderId="47" xfId="2" applyFont="1" applyFill="1" applyBorder="1" applyAlignment="1">
      <alignment horizontal="left" vertical="top" wrapText="1"/>
    </xf>
    <xf numFmtId="0" fontId="23" fillId="10" borderId="47" xfId="2" applyFont="1" applyFill="1" applyBorder="1" applyAlignment="1">
      <alignment horizontal="left" vertical="center"/>
    </xf>
    <xf numFmtId="4" fontId="23" fillId="10" borderId="47" xfId="2" applyNumberFormat="1" applyFont="1" applyFill="1" applyBorder="1" applyAlignment="1">
      <alignment horizontal="center" vertical="center"/>
    </xf>
    <xf numFmtId="4" fontId="30" fillId="10" borderId="47" xfId="2" applyNumberFormat="1" applyFont="1" applyFill="1" applyBorder="1" applyAlignment="1">
      <alignment horizontal="right" vertical="center"/>
    </xf>
    <xf numFmtId="4" fontId="23" fillId="10" borderId="48" xfId="2" applyNumberFormat="1" applyFont="1" applyFill="1" applyBorder="1" applyAlignment="1">
      <alignment horizontal="right" vertical="center"/>
    </xf>
    <xf numFmtId="0" fontId="28" fillId="10" borderId="9" xfId="0" applyFont="1" applyFill="1" applyBorder="1" applyAlignment="1">
      <alignment horizontal="center" vertical="center"/>
    </xf>
    <xf numFmtId="0" fontId="28" fillId="10" borderId="8" xfId="0" applyFont="1" applyFill="1" applyBorder="1" applyAlignment="1">
      <alignment horizontal="left" vertical="center"/>
    </xf>
    <xf numFmtId="0" fontId="28" fillId="10" borderId="11" xfId="0" applyFont="1" applyFill="1" applyBorder="1" applyAlignment="1">
      <alignment horizontal="center" vertical="center"/>
    </xf>
    <xf numFmtId="0" fontId="23" fillId="10" borderId="50" xfId="8" applyFont="1" applyFill="1" applyBorder="1" applyAlignment="1">
      <alignment horizontal="center" vertical="center"/>
    </xf>
    <xf numFmtId="0" fontId="24" fillId="10" borderId="49" xfId="3" applyFont="1" applyFill="1" applyBorder="1" applyAlignment="1">
      <alignment horizontal="center" vertical="center"/>
    </xf>
    <xf numFmtId="0" fontId="24" fillId="10" borderId="47" xfId="3" applyFont="1" applyFill="1" applyBorder="1" applyAlignment="1">
      <alignment horizontal="left" vertical="center"/>
    </xf>
    <xf numFmtId="0" fontId="23" fillId="10" borderId="8" xfId="8" applyFont="1" applyFill="1" applyBorder="1" applyAlignment="1">
      <alignment horizontal="center" vertical="center"/>
    </xf>
    <xf numFmtId="4" fontId="23" fillId="10" borderId="8" xfId="8" applyNumberFormat="1" applyFont="1" applyFill="1" applyBorder="1" applyAlignment="1">
      <alignment horizontal="center" vertical="center"/>
    </xf>
    <xf numFmtId="166" fontId="24" fillId="11" borderId="11" xfId="8" applyNumberFormat="1" applyFont="1" applyFill="1" applyBorder="1" applyAlignment="1">
      <alignment horizontal="center" vertical="center"/>
    </xf>
    <xf numFmtId="0" fontId="24" fillId="11" borderId="50" xfId="8" applyFont="1" applyFill="1" applyBorder="1" applyAlignment="1">
      <alignment horizontal="left" vertical="top" wrapText="1"/>
    </xf>
    <xf numFmtId="0" fontId="24" fillId="11" borderId="50" xfId="8" applyFont="1" applyFill="1" applyBorder="1" applyAlignment="1">
      <alignment horizontal="center" vertical="center"/>
    </xf>
    <xf numFmtId="4" fontId="24" fillId="11" borderId="50" xfId="8" applyNumberFormat="1" applyFont="1" applyFill="1" applyBorder="1" applyAlignment="1">
      <alignment horizontal="center" vertical="center"/>
    </xf>
    <xf numFmtId="165" fontId="24" fillId="11" borderId="9" xfId="2" applyNumberFormat="1" applyFont="1" applyFill="1" applyBorder="1" applyAlignment="1">
      <alignment horizontal="center" vertical="center"/>
    </xf>
    <xf numFmtId="0" fontId="24" fillId="11" borderId="8" xfId="2" applyFont="1" applyFill="1" applyBorder="1" applyAlignment="1">
      <alignment horizontal="left" vertical="center"/>
    </xf>
    <xf numFmtId="4" fontId="24" fillId="11" borderId="8" xfId="2" applyNumberFormat="1" applyFont="1" applyFill="1" applyBorder="1" applyAlignment="1">
      <alignment horizontal="center" vertical="center"/>
    </xf>
    <xf numFmtId="0" fontId="23" fillId="11" borderId="8" xfId="2" applyFont="1" applyFill="1" applyBorder="1" applyAlignment="1">
      <alignment horizontal="center" vertical="center"/>
    </xf>
    <xf numFmtId="0" fontId="24" fillId="11" borderId="8" xfId="2" applyFont="1" applyFill="1" applyBorder="1" applyAlignment="1">
      <alignment horizontal="left" vertical="center" wrapText="1"/>
    </xf>
    <xf numFmtId="2" fontId="24" fillId="11" borderId="9" xfId="2" applyNumberFormat="1" applyFont="1" applyFill="1" applyBorder="1" applyAlignment="1">
      <alignment horizontal="center" vertical="center"/>
    </xf>
    <xf numFmtId="0" fontId="23" fillId="11" borderId="8" xfId="8" applyFont="1" applyFill="1" applyBorder="1" applyAlignment="1">
      <alignment horizontal="center" vertical="center"/>
    </xf>
    <xf numFmtId="2" fontId="24" fillId="11" borderId="9" xfId="8" applyNumberFormat="1" applyFont="1" applyFill="1" applyBorder="1" applyAlignment="1">
      <alignment horizontal="center" vertical="center"/>
    </xf>
    <xf numFmtId="0" fontId="24" fillId="11" borderId="8" xfId="8" quotePrefix="1" applyFont="1" applyFill="1" applyBorder="1" applyAlignment="1">
      <alignment horizontal="left" vertical="center" wrapText="1"/>
    </xf>
    <xf numFmtId="0" fontId="24" fillId="11" borderId="8" xfId="2" applyFont="1" applyFill="1" applyBorder="1" applyAlignment="1">
      <alignment vertical="center" wrapText="1"/>
    </xf>
    <xf numFmtId="164" fontId="23" fillId="11" borderId="8" xfId="1" applyFont="1" applyFill="1" applyBorder="1" applyAlignment="1">
      <alignment horizontal="center" vertical="center"/>
    </xf>
    <xf numFmtId="0" fontId="28" fillId="11" borderId="9" xfId="0" applyFont="1" applyFill="1" applyBorder="1" applyAlignment="1">
      <alignment horizontal="center" vertical="center"/>
    </xf>
    <xf numFmtId="0" fontId="28" fillId="11" borderId="8" xfId="0" applyFont="1" applyFill="1" applyBorder="1" applyAlignment="1">
      <alignment horizontal="left" vertical="center"/>
    </xf>
    <xf numFmtId="0" fontId="23" fillId="11" borderId="8" xfId="0" applyFont="1" applyFill="1" applyBorder="1" applyAlignment="1">
      <alignment horizontal="center" vertical="center"/>
    </xf>
    <xf numFmtId="0" fontId="24" fillId="11" borderId="9" xfId="0" applyFont="1" applyFill="1" applyBorder="1" applyAlignment="1">
      <alignment horizontal="center" vertical="center"/>
    </xf>
    <xf numFmtId="0" fontId="24" fillId="12" borderId="8" xfId="8" applyFont="1" applyFill="1" applyBorder="1" applyAlignment="1">
      <alignment horizontal="center" vertical="center"/>
    </xf>
    <xf numFmtId="0" fontId="28" fillId="12" borderId="5" xfId="3" applyFont="1" applyFill="1" applyBorder="1" applyAlignment="1">
      <alignment vertical="center"/>
    </xf>
    <xf numFmtId="4" fontId="28" fillId="12" borderId="5" xfId="1" applyNumberFormat="1" applyFont="1" applyFill="1" applyBorder="1" applyAlignment="1">
      <alignment vertical="center"/>
    </xf>
    <xf numFmtId="0" fontId="24" fillId="2" borderId="8" xfId="8" quotePrefix="1" applyFont="1" applyFill="1" applyBorder="1" applyAlignment="1">
      <alignment horizontal="left" vertical="center" wrapText="1"/>
    </xf>
    <xf numFmtId="0" fontId="24" fillId="2" borderId="8" xfId="8" applyFont="1" applyFill="1" applyBorder="1" applyAlignment="1">
      <alignment horizontal="left" vertical="center" wrapText="1"/>
    </xf>
    <xf numFmtId="0" fontId="23" fillId="0" borderId="8" xfId="8" quotePrefix="1" applyFont="1" applyFill="1" applyBorder="1" applyAlignment="1">
      <alignment horizontal="left" vertical="center" wrapText="1"/>
    </xf>
    <xf numFmtId="0" fontId="23" fillId="2" borderId="8" xfId="8" quotePrefix="1" applyFont="1" applyFill="1" applyBorder="1" applyAlignment="1">
      <alignment horizontal="left" vertical="center" wrapText="1"/>
    </xf>
    <xf numFmtId="0" fontId="23" fillId="5" borderId="8" xfId="20" applyFont="1" applyFill="1" applyBorder="1" applyAlignment="1">
      <alignment horizontal="left" vertical="center" wrapText="1"/>
    </xf>
    <xf numFmtId="0" fontId="23" fillId="2" borderId="8" xfId="8" applyFont="1" applyFill="1" applyBorder="1" applyAlignment="1">
      <alignment horizontal="left" vertical="center" wrapText="1"/>
    </xf>
    <xf numFmtId="0" fontId="23" fillId="0" borderId="8" xfId="8" applyFont="1" applyFill="1" applyBorder="1" applyAlignment="1">
      <alignment horizontal="left" vertical="center" wrapText="1"/>
    </xf>
    <xf numFmtId="0" fontId="23" fillId="0" borderId="18" xfId="8" applyFont="1" applyFill="1" applyBorder="1" applyAlignment="1">
      <alignment horizontal="left" vertical="center" wrapText="1"/>
    </xf>
    <xf numFmtId="0" fontId="24" fillId="6" borderId="8" xfId="8" applyFont="1" applyFill="1" applyBorder="1" applyAlignment="1">
      <alignment horizontal="left" vertical="center" wrapText="1"/>
    </xf>
    <xf numFmtId="0" fontId="23" fillId="0" borderId="8" xfId="19" applyFont="1" applyFill="1" applyBorder="1" applyAlignment="1">
      <alignment horizontal="left" vertical="center" wrapText="1"/>
    </xf>
    <xf numFmtId="0" fontId="29" fillId="2" borderId="8" xfId="0" applyFont="1" applyFill="1" applyBorder="1" applyAlignment="1">
      <alignment horizontal="left" vertical="center" wrapText="1"/>
    </xf>
    <xf numFmtId="0" fontId="24" fillId="6" borderId="8" xfId="2" applyFont="1" applyFill="1" applyBorder="1" applyAlignment="1">
      <alignment horizontal="left" vertical="center" wrapText="1"/>
    </xf>
    <xf numFmtId="0" fontId="24" fillId="11" borderId="8" xfId="8" applyFont="1" applyFill="1" applyBorder="1" applyAlignment="1">
      <alignment vertical="center" wrapText="1"/>
    </xf>
    <xf numFmtId="0" fontId="23" fillId="2" borderId="8" xfId="19" applyFont="1" applyFill="1" applyBorder="1" applyAlignment="1">
      <alignment horizontal="left" vertical="center" wrapText="1"/>
    </xf>
    <xf numFmtId="0" fontId="23" fillId="2" borderId="8" xfId="13" applyFont="1" applyFill="1" applyBorder="1" applyAlignment="1">
      <alignment horizontal="left" vertical="center" wrapText="1"/>
    </xf>
    <xf numFmtId="0" fontId="23" fillId="0" borderId="8" xfId="13" applyFont="1" applyFill="1" applyBorder="1" applyAlignment="1">
      <alignment horizontal="left" vertical="center" wrapText="1"/>
    </xf>
    <xf numFmtId="0" fontId="23" fillId="0" borderId="18" xfId="0" applyFont="1" applyFill="1" applyBorder="1" applyAlignment="1">
      <alignment horizontal="left" vertical="center" wrapText="1"/>
    </xf>
    <xf numFmtId="0" fontId="23" fillId="0" borderId="18" xfId="0" applyFont="1" applyBorder="1" applyAlignment="1">
      <alignment horizontal="left" vertical="center" wrapText="1"/>
    </xf>
    <xf numFmtId="0" fontId="24" fillId="6" borderId="8" xfId="2" applyFont="1" applyFill="1" applyBorder="1" applyAlignment="1">
      <alignment vertical="center" wrapText="1"/>
    </xf>
    <xf numFmtId="0" fontId="24" fillId="11" borderId="8" xfId="0" applyFont="1" applyFill="1" applyBorder="1" applyAlignment="1">
      <alignment horizontal="left" vertical="center" wrapText="1"/>
    </xf>
    <xf numFmtId="0" fontId="28" fillId="10" borderId="50" xfId="0" applyFont="1" applyFill="1" applyBorder="1" applyAlignment="1">
      <alignment horizontal="left" vertical="center"/>
    </xf>
    <xf numFmtId="0" fontId="24" fillId="11" borderId="8" xfId="8" applyFont="1" applyFill="1" applyBorder="1" applyAlignment="1">
      <alignment horizontal="left" vertical="center" wrapText="1"/>
    </xf>
    <xf numFmtId="0" fontId="23" fillId="0" borderId="8" xfId="8" applyFont="1" applyFill="1" applyBorder="1" applyAlignment="1">
      <alignment vertical="center" wrapText="1"/>
    </xf>
    <xf numFmtId="0" fontId="23" fillId="5" borderId="8" xfId="20" applyFont="1" applyFill="1" applyBorder="1" applyAlignment="1">
      <alignment horizontal="center" vertical="center" wrapText="1"/>
    </xf>
    <xf numFmtId="164" fontId="24" fillId="6" borderId="8" xfId="1" applyFont="1" applyFill="1" applyBorder="1" applyAlignment="1">
      <alignment horizontal="center" vertical="center" wrapText="1"/>
    </xf>
    <xf numFmtId="0" fontId="23" fillId="2" borderId="8" xfId="0" applyFont="1" applyFill="1" applyBorder="1" applyAlignment="1">
      <alignment horizontal="center" vertical="center" wrapText="1"/>
    </xf>
    <xf numFmtId="164" fontId="24" fillId="6" borderId="8" xfId="1" applyFont="1" applyFill="1" applyBorder="1" applyAlignment="1">
      <alignment horizontal="center" vertical="center"/>
    </xf>
    <xf numFmtId="164" fontId="23" fillId="6" borderId="8" xfId="1" applyFont="1" applyFill="1" applyBorder="1" applyAlignment="1">
      <alignment horizontal="center" vertical="center"/>
    </xf>
    <xf numFmtId="164" fontId="23" fillId="0" borderId="18" xfId="0" applyNumberFormat="1" applyFont="1" applyBorder="1" applyAlignment="1">
      <alignment horizontal="center" vertical="center"/>
    </xf>
    <xf numFmtId="164" fontId="23" fillId="12" borderId="8" xfId="1" applyFont="1" applyFill="1" applyBorder="1" applyAlignment="1">
      <alignment horizontal="center" vertical="center"/>
    </xf>
    <xf numFmtId="164" fontId="28" fillId="10" borderId="8" xfId="1" applyFont="1" applyFill="1" applyBorder="1" applyAlignment="1">
      <alignment horizontal="center" vertical="center"/>
    </xf>
    <xf numFmtId="164" fontId="28" fillId="11" borderId="8" xfId="1" applyFont="1" applyFill="1" applyBorder="1" applyAlignment="1">
      <alignment horizontal="center" vertical="center"/>
    </xf>
    <xf numFmtId="4" fontId="23" fillId="0" borderId="21" xfId="1" applyNumberFormat="1" applyFont="1" applyFill="1" applyBorder="1" applyAlignment="1">
      <alignment horizontal="center" vertical="center"/>
    </xf>
    <xf numFmtId="4" fontId="23" fillId="8" borderId="8" xfId="1" applyNumberFormat="1" applyFont="1" applyFill="1" applyBorder="1" applyAlignment="1">
      <alignment horizontal="center" vertical="center"/>
    </xf>
    <xf numFmtId="4" fontId="23" fillId="8" borderId="21" xfId="1" applyNumberFormat="1" applyFont="1" applyFill="1" applyBorder="1" applyAlignment="1">
      <alignment horizontal="center" vertical="center"/>
    </xf>
    <xf numFmtId="4" fontId="23" fillId="12" borderId="21" xfId="1" applyNumberFormat="1" applyFont="1" applyFill="1" applyBorder="1" applyAlignment="1">
      <alignment horizontal="center" vertical="center"/>
    </xf>
    <xf numFmtId="4" fontId="23" fillId="10" borderId="21" xfId="1" applyNumberFormat="1" applyFont="1" applyFill="1" applyBorder="1" applyAlignment="1">
      <alignment horizontal="center" vertical="center"/>
    </xf>
    <xf numFmtId="4" fontId="23" fillId="11" borderId="21" xfId="1" applyNumberFormat="1" applyFont="1" applyFill="1" applyBorder="1" applyAlignment="1">
      <alignment horizontal="center" vertical="center"/>
    </xf>
    <xf numFmtId="4" fontId="24" fillId="8" borderId="21" xfId="1" applyNumberFormat="1" applyFont="1" applyFill="1" applyBorder="1" applyAlignment="1">
      <alignment horizontal="center" vertical="center"/>
    </xf>
    <xf numFmtId="4" fontId="24" fillId="12" borderId="21" xfId="1" applyNumberFormat="1" applyFont="1" applyFill="1" applyBorder="1" applyAlignment="1">
      <alignment horizontal="center" vertical="center"/>
    </xf>
    <xf numFmtId="164" fontId="30" fillId="0" borderId="8" xfId="1" applyFont="1" applyFill="1" applyBorder="1" applyAlignment="1">
      <alignment horizontal="center" vertical="center" wrapText="1"/>
    </xf>
    <xf numFmtId="0" fontId="29" fillId="0" borderId="8" xfId="0" applyFont="1" applyBorder="1" applyAlignment="1">
      <alignment horizontal="center" vertical="center" wrapText="1"/>
    </xf>
    <xf numFmtId="164" fontId="23" fillId="11" borderId="8" xfId="1" applyFont="1" applyFill="1" applyBorder="1" applyAlignment="1">
      <alignment horizontal="center" vertical="center" wrapText="1"/>
    </xf>
    <xf numFmtId="0" fontId="23" fillId="0" borderId="8" xfId="0" applyFont="1" applyBorder="1" applyAlignment="1">
      <alignment horizontal="left" vertical="center" wrapText="1"/>
    </xf>
    <xf numFmtId="0" fontId="28" fillId="12" borderId="6" xfId="3" applyFont="1" applyFill="1" applyBorder="1" applyAlignment="1">
      <alignment horizontal="left" vertical="center"/>
    </xf>
    <xf numFmtId="0" fontId="12" fillId="2" borderId="11" xfId="4" applyFont="1" applyFill="1" applyBorder="1" applyAlignment="1" applyProtection="1">
      <alignment vertical="center"/>
    </xf>
    <xf numFmtId="0" fontId="12" fillId="2" borderId="50" xfId="4" applyFont="1" applyFill="1" applyBorder="1" applyAlignment="1" applyProtection="1">
      <alignment vertical="center"/>
    </xf>
    <xf numFmtId="0" fontId="0" fillId="0" borderId="23" xfId="0" applyBorder="1"/>
    <xf numFmtId="0" fontId="5" fillId="0" borderId="8" xfId="0" applyFont="1" applyFill="1" applyBorder="1" applyAlignment="1">
      <alignment wrapText="1"/>
    </xf>
    <xf numFmtId="0" fontId="5" fillId="0" borderId="8" xfId="0" applyFont="1" applyBorder="1" applyAlignment="1">
      <alignment horizontal="center" vertical="center"/>
    </xf>
    <xf numFmtId="164" fontId="5" fillId="0" borderId="8" xfId="1" applyFont="1" applyBorder="1" applyAlignment="1">
      <alignment horizontal="center" vertical="center"/>
    </xf>
    <xf numFmtId="0" fontId="5" fillId="0" borderId="8" xfId="0" applyFont="1" applyBorder="1" applyAlignment="1">
      <alignment wrapText="1"/>
    </xf>
    <xf numFmtId="0" fontId="23" fillId="0" borderId="8" xfId="0" applyFont="1" applyFill="1" applyBorder="1" applyAlignment="1">
      <alignment vertical="top" wrapText="1"/>
    </xf>
    <xf numFmtId="0" fontId="24" fillId="0" borderId="8" xfId="0" applyFont="1" applyFill="1" applyBorder="1" applyAlignment="1">
      <alignment vertical="top" wrapText="1"/>
    </xf>
    <xf numFmtId="0" fontId="23" fillId="0" borderId="8" xfId="0" applyFont="1" applyFill="1" applyBorder="1" applyAlignment="1">
      <alignment horizontal="left" vertical="top" wrapText="1" indent="1"/>
    </xf>
    <xf numFmtId="0" fontId="23" fillId="2" borderId="8" xfId="0" applyFont="1" applyFill="1" applyBorder="1" applyAlignment="1">
      <alignment vertical="top" wrapText="1"/>
    </xf>
    <xf numFmtId="0" fontId="23" fillId="2" borderId="8" xfId="0" applyFont="1" applyFill="1" applyBorder="1" applyAlignment="1">
      <alignment horizontal="left" vertical="top" wrapText="1" indent="1"/>
    </xf>
    <xf numFmtId="0" fontId="23" fillId="0" borderId="8" xfId="0" applyFont="1" applyFill="1" applyBorder="1" applyAlignment="1">
      <alignment horizontal="left" vertical="center" wrapText="1" indent="1"/>
    </xf>
    <xf numFmtId="0" fontId="36" fillId="0" borderId="8" xfId="0" applyFont="1" applyFill="1" applyBorder="1" applyAlignment="1">
      <alignment horizontal="center" vertical="center"/>
    </xf>
    <xf numFmtId="2" fontId="5" fillId="0" borderId="8" xfId="0" applyNumberFormat="1" applyFont="1" applyFill="1" applyBorder="1" applyAlignment="1">
      <alignment horizontal="center" vertical="center"/>
    </xf>
    <xf numFmtId="2" fontId="23" fillId="0" borderId="8" xfId="0" applyNumberFormat="1" applyFont="1" applyFill="1" applyBorder="1" applyAlignment="1">
      <alignment horizontal="center" vertical="center"/>
    </xf>
    <xf numFmtId="2" fontId="23" fillId="0" borderId="8" xfId="0" applyNumberFormat="1" applyFont="1" applyFill="1" applyBorder="1" applyAlignment="1">
      <alignment horizontal="center" vertical="center" wrapText="1"/>
    </xf>
    <xf numFmtId="0" fontId="5" fillId="0" borderId="8" xfId="0" applyFont="1" applyBorder="1" applyAlignment="1">
      <alignment horizontal="center" vertical="center" wrapText="1"/>
    </xf>
    <xf numFmtId="0" fontId="23" fillId="0" borderId="8" xfId="0" applyFont="1" applyBorder="1" applyAlignment="1">
      <alignment vertical="top" wrapText="1"/>
    </xf>
    <xf numFmtId="0" fontId="5" fillId="0" borderId="8" xfId="0" applyFont="1" applyBorder="1" applyAlignment="1">
      <alignment vertical="top" wrapText="1"/>
    </xf>
    <xf numFmtId="2" fontId="5" fillId="0" borderId="8" xfId="0" applyNumberFormat="1" applyFont="1" applyBorder="1" applyAlignment="1">
      <alignment horizontal="center" vertical="center" wrapText="1"/>
    </xf>
    <xf numFmtId="2" fontId="5" fillId="0" borderId="8" xfId="0" applyNumberFormat="1" applyFont="1" applyBorder="1" applyAlignment="1">
      <alignment horizontal="center" vertical="center"/>
    </xf>
    <xf numFmtId="0" fontId="26" fillId="0" borderId="0" xfId="0" applyFont="1" applyBorder="1" applyAlignment="1">
      <alignment horizontal="center" vertical="center"/>
    </xf>
    <xf numFmtId="0" fontId="13" fillId="0" borderId="0" xfId="0" applyFont="1" applyBorder="1" applyAlignment="1">
      <alignment horizontal="center" vertical="top" wrapText="1"/>
    </xf>
    <xf numFmtId="0" fontId="13" fillId="0" borderId="0" xfId="0" applyFont="1" applyBorder="1" applyAlignment="1">
      <alignment horizontal="center"/>
    </xf>
    <xf numFmtId="0" fontId="13" fillId="0" borderId="0" xfId="0" applyFont="1" applyBorder="1" applyAlignment="1">
      <alignment horizontal="center" wrapText="1"/>
    </xf>
    <xf numFmtId="0" fontId="10" fillId="0" borderId="0" xfId="0" applyFont="1" applyBorder="1" applyAlignment="1">
      <alignment horizontal="center"/>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0" fillId="3" borderId="33" xfId="0" applyFont="1" applyFill="1" applyBorder="1" applyAlignment="1">
      <alignment horizontal="center" vertical="center"/>
    </xf>
    <xf numFmtId="0" fontId="10" fillId="3" borderId="34" xfId="0" applyFont="1" applyFill="1" applyBorder="1" applyAlignment="1">
      <alignment horizontal="center" vertical="center"/>
    </xf>
    <xf numFmtId="0" fontId="10" fillId="0" borderId="0" xfId="0" applyFont="1" applyAlignment="1">
      <alignment horizontal="center" vertical="center"/>
    </xf>
    <xf numFmtId="0" fontId="9" fillId="0" borderId="0" xfId="0" applyFont="1" applyAlignment="1">
      <alignment horizontal="center" vertical="center"/>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165" fontId="24" fillId="6" borderId="19" xfId="2" applyNumberFormat="1" applyFont="1" applyFill="1" applyBorder="1" applyAlignment="1">
      <alignment horizontal="left" vertical="center"/>
    </xf>
    <xf numFmtId="165" fontId="24" fillId="6" borderId="18" xfId="2" applyNumberFormat="1" applyFont="1" applyFill="1" applyBorder="1" applyAlignment="1">
      <alignment horizontal="left" vertical="center"/>
    </xf>
    <xf numFmtId="0" fontId="10" fillId="0" borderId="28"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165" fontId="24" fillId="0" borderId="33" xfId="0" applyNumberFormat="1" applyFont="1" applyFill="1" applyBorder="1" applyAlignment="1">
      <alignment horizontal="center" vertical="center"/>
    </xf>
    <xf numFmtId="165" fontId="24" fillId="0" borderId="34" xfId="0" applyNumberFormat="1" applyFont="1" applyFill="1" applyBorder="1" applyAlignment="1">
      <alignment horizontal="center" vertical="center"/>
    </xf>
    <xf numFmtId="165" fontId="24" fillId="0" borderId="35" xfId="0" applyNumberFormat="1" applyFont="1" applyFill="1" applyBorder="1" applyAlignment="1">
      <alignment horizontal="center" vertical="center"/>
    </xf>
    <xf numFmtId="0" fontId="24" fillId="0" borderId="8" xfId="8" applyFont="1" applyFill="1" applyBorder="1" applyAlignment="1">
      <alignment horizontal="left" vertical="top" wrapText="1"/>
    </xf>
    <xf numFmtId="0" fontId="24" fillId="0" borderId="7" xfId="8" applyFont="1" applyFill="1" applyBorder="1" applyAlignment="1">
      <alignment horizontal="left" vertical="top" wrapText="1"/>
    </xf>
    <xf numFmtId="0" fontId="23" fillId="0" borderId="21" xfId="0" applyFont="1" applyFill="1" applyBorder="1" applyAlignment="1">
      <alignment horizontal="left" vertical="center" wrapText="1"/>
    </xf>
    <xf numFmtId="0" fontId="23" fillId="0" borderId="20"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4" fillId="6" borderId="19" xfId="8" applyFont="1" applyFill="1" applyBorder="1" applyAlignment="1">
      <alignment horizontal="left" vertical="center"/>
    </xf>
    <xf numFmtId="0" fontId="24" fillId="6" borderId="18" xfId="8" applyFont="1" applyFill="1" applyBorder="1" applyAlignment="1">
      <alignment horizontal="left" vertical="center"/>
    </xf>
    <xf numFmtId="0" fontId="24" fillId="6" borderId="19" xfId="2" applyFont="1" applyFill="1" applyBorder="1" applyAlignment="1">
      <alignment vertical="center" wrapText="1"/>
    </xf>
    <xf numFmtId="0" fontId="24" fillId="6" borderId="18" xfId="2" applyFont="1" applyFill="1" applyBorder="1" applyAlignment="1">
      <alignment vertical="center" wrapText="1"/>
    </xf>
    <xf numFmtId="0" fontId="24" fillId="6" borderId="19" xfId="2" applyFont="1" applyFill="1" applyBorder="1" applyAlignment="1">
      <alignment horizontal="left" vertical="center" wrapText="1"/>
    </xf>
    <xf numFmtId="0" fontId="24" fillId="6" borderId="18" xfId="2" applyFont="1" applyFill="1" applyBorder="1" applyAlignment="1">
      <alignment horizontal="left" vertical="center" wrapText="1"/>
    </xf>
    <xf numFmtId="0" fontId="24" fillId="6" borderId="19" xfId="0" applyFont="1" applyFill="1" applyBorder="1" applyAlignment="1">
      <alignment horizontal="left" vertical="center" wrapText="1"/>
    </xf>
    <xf numFmtId="0" fontId="24" fillId="6" borderId="18" xfId="0" applyFont="1" applyFill="1" applyBorder="1" applyAlignment="1">
      <alignment horizontal="left" vertical="center" wrapText="1"/>
    </xf>
    <xf numFmtId="0" fontId="24" fillId="8" borderId="19" xfId="0" applyFont="1" applyFill="1" applyBorder="1" applyAlignment="1">
      <alignment horizontal="left" vertical="center"/>
    </xf>
    <xf numFmtId="0" fontId="24" fillId="8" borderId="18" xfId="0" applyFont="1" applyFill="1" applyBorder="1" applyAlignment="1">
      <alignment horizontal="left" vertical="center"/>
    </xf>
    <xf numFmtId="0" fontId="24" fillId="6" borderId="19" xfId="8" applyFont="1" applyFill="1" applyBorder="1" applyAlignment="1">
      <alignment horizontal="left" vertical="center" wrapText="1"/>
    </xf>
    <xf numFmtId="0" fontId="24" fillId="6" borderId="18" xfId="8" applyFont="1" applyFill="1" applyBorder="1" applyAlignment="1">
      <alignment horizontal="left" vertical="center" wrapText="1"/>
    </xf>
    <xf numFmtId="0" fontId="24" fillId="6" borderId="19" xfId="8" quotePrefix="1" applyFont="1" applyFill="1" applyBorder="1" applyAlignment="1">
      <alignment horizontal="left" vertical="center" wrapText="1"/>
    </xf>
    <xf numFmtId="0" fontId="24" fillId="6" borderId="18" xfId="8" quotePrefix="1" applyFont="1" applyFill="1" applyBorder="1" applyAlignment="1">
      <alignment horizontal="left" vertical="center" wrapText="1"/>
    </xf>
    <xf numFmtId="0" fontId="24" fillId="12" borderId="19" xfId="2" applyFont="1" applyFill="1" applyBorder="1" applyAlignment="1">
      <alignment horizontal="left" vertical="center"/>
    </xf>
    <xf numFmtId="0" fontId="24" fillId="12" borderId="20" xfId="2" applyFont="1" applyFill="1" applyBorder="1" applyAlignment="1">
      <alignment horizontal="left" vertical="center"/>
    </xf>
    <xf numFmtId="0" fontId="24" fillId="12" borderId="18" xfId="2" applyFont="1" applyFill="1" applyBorder="1" applyAlignment="1">
      <alignment horizontal="left" vertical="center"/>
    </xf>
    <xf numFmtId="0" fontId="24" fillId="12" borderId="19" xfId="8" applyFont="1" applyFill="1" applyBorder="1" applyAlignment="1">
      <alignment horizontal="left" vertical="center"/>
    </xf>
    <xf numFmtId="0" fontId="24" fillId="12" borderId="20" xfId="8" applyFont="1" applyFill="1" applyBorder="1" applyAlignment="1">
      <alignment horizontal="left" vertical="center"/>
    </xf>
    <xf numFmtId="0" fontId="24" fillId="12" borderId="18" xfId="8" applyFont="1" applyFill="1" applyBorder="1" applyAlignment="1">
      <alignment horizontal="left" vertical="center"/>
    </xf>
    <xf numFmtId="0" fontId="24" fillId="8" borderId="20" xfId="0" applyFont="1" applyFill="1" applyBorder="1" applyAlignment="1">
      <alignment horizontal="left" vertical="center"/>
    </xf>
    <xf numFmtId="0" fontId="24" fillId="12" borderId="9" xfId="0" applyFont="1" applyFill="1" applyBorder="1" applyAlignment="1">
      <alignment horizontal="left" vertical="center"/>
    </xf>
    <xf numFmtId="0" fontId="24" fillId="12" borderId="8" xfId="0" applyFont="1" applyFill="1" applyBorder="1" applyAlignment="1">
      <alignment horizontal="left" vertical="center"/>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3" xfId="0" applyFont="1" applyBorder="1" applyAlignment="1">
      <alignment horizontal="center" vertical="center" wrapText="1"/>
    </xf>
    <xf numFmtId="0" fontId="25" fillId="0" borderId="34" xfId="0" applyFont="1" applyBorder="1" applyAlignment="1">
      <alignment horizontal="center" vertical="center" wrapText="1"/>
    </xf>
    <xf numFmtId="0" fontId="25" fillId="0" borderId="35" xfId="0" applyFont="1" applyBorder="1" applyAlignment="1">
      <alignment horizontal="center" vertical="center" wrapText="1"/>
    </xf>
    <xf numFmtId="165" fontId="10" fillId="0" borderId="28" xfId="7" applyNumberFormat="1" applyFont="1" applyFill="1" applyBorder="1" applyAlignment="1">
      <alignment horizontal="center" vertical="center"/>
    </xf>
    <xf numFmtId="165" fontId="10" fillId="0" borderId="29" xfId="7" applyNumberFormat="1" applyFont="1" applyFill="1" applyBorder="1" applyAlignment="1">
      <alignment horizontal="center" vertical="center"/>
    </xf>
    <xf numFmtId="165" fontId="10" fillId="0" borderId="30" xfId="7" applyNumberFormat="1" applyFont="1" applyFill="1" applyBorder="1" applyAlignment="1">
      <alignment horizontal="center" vertical="center"/>
    </xf>
    <xf numFmtId="165" fontId="24" fillId="0" borderId="33" xfId="7" applyNumberFormat="1" applyFont="1" applyFill="1" applyBorder="1" applyAlignment="1">
      <alignment horizontal="center" vertical="center"/>
    </xf>
    <xf numFmtId="165" fontId="24" fillId="0" borderId="34" xfId="7" applyNumberFormat="1" applyFont="1" applyFill="1" applyBorder="1" applyAlignment="1">
      <alignment horizontal="center" vertical="center"/>
    </xf>
    <xf numFmtId="165" fontId="24" fillId="0" borderId="35" xfId="7" applyNumberFormat="1" applyFont="1" applyFill="1" applyBorder="1" applyAlignment="1">
      <alignment horizontal="center" vertical="center"/>
    </xf>
    <xf numFmtId="0" fontId="22" fillId="3" borderId="17"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6"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8" xfId="0" applyFont="1" applyFill="1" applyBorder="1" applyAlignment="1">
      <alignment horizontal="left" vertical="center" wrapText="1"/>
    </xf>
    <xf numFmtId="4" fontId="12" fillId="0" borderId="8" xfId="8" applyNumberFormat="1" applyFont="1" applyFill="1" applyBorder="1" applyAlignment="1">
      <alignment horizontal="center"/>
    </xf>
    <xf numFmtId="0" fontId="12" fillId="0" borderId="8" xfId="8" applyFont="1" applyFill="1" applyBorder="1" applyAlignment="1">
      <alignment horizontal="left" vertical="center"/>
    </xf>
    <xf numFmtId="4" fontId="12" fillId="3" borderId="13" xfId="7" applyNumberFormat="1" applyFont="1" applyFill="1" applyBorder="1" applyAlignment="1">
      <alignment horizontal="center" vertical="center"/>
    </xf>
    <xf numFmtId="0" fontId="12" fillId="2" borderId="50" xfId="4" applyFont="1" applyFill="1" applyBorder="1" applyAlignment="1" applyProtection="1">
      <alignment vertical="center"/>
      <protection locked="0"/>
    </xf>
    <xf numFmtId="0" fontId="12" fillId="2" borderId="10" xfId="4" applyFont="1" applyFill="1" applyBorder="1" applyAlignment="1" applyProtection="1">
      <alignment vertical="center"/>
      <protection locked="0"/>
    </xf>
    <xf numFmtId="4" fontId="5" fillId="0" borderId="8" xfId="0" applyNumberFormat="1" applyFont="1" applyFill="1" applyBorder="1" applyAlignment="1" applyProtection="1">
      <alignment horizontal="center" vertical="center" wrapText="1"/>
      <protection locked="0"/>
    </xf>
    <xf numFmtId="4" fontId="5" fillId="0" borderId="7" xfId="0" applyNumberFormat="1" applyFont="1" applyFill="1" applyBorder="1" applyAlignment="1" applyProtection="1">
      <alignment horizontal="center" vertical="center" wrapText="1"/>
      <protection locked="0"/>
    </xf>
    <xf numFmtId="4" fontId="5" fillId="0" borderId="8" xfId="1" applyNumberFormat="1" applyFont="1" applyFill="1" applyBorder="1" applyAlignment="1" applyProtection="1">
      <alignment horizontal="center" vertical="center" wrapText="1"/>
      <protection locked="0"/>
    </xf>
    <xf numFmtId="164" fontId="5" fillId="0" borderId="7" xfId="1" applyFont="1" applyFill="1" applyBorder="1" applyAlignment="1" applyProtection="1">
      <alignment horizontal="center" vertical="center" wrapText="1"/>
      <protection locked="0"/>
    </xf>
    <xf numFmtId="4" fontId="5" fillId="2" borderId="8" xfId="1" applyNumberFormat="1" applyFont="1" applyFill="1" applyBorder="1" applyAlignment="1" applyProtection="1">
      <alignment horizontal="center" vertical="center"/>
      <protection locked="0"/>
    </xf>
    <xf numFmtId="0" fontId="24" fillId="9" borderId="8" xfId="2" applyFont="1" applyFill="1" applyBorder="1" applyAlignment="1">
      <alignment vertical="center"/>
    </xf>
    <xf numFmtId="4" fontId="24" fillId="3" borderId="13" xfId="0" applyNumberFormat="1" applyFont="1" applyFill="1" applyBorder="1" applyAlignment="1">
      <alignment vertical="center"/>
    </xf>
    <xf numFmtId="4" fontId="24" fillId="2" borderId="17" xfId="2" applyNumberFormat="1" applyFont="1" applyFill="1" applyBorder="1" applyAlignment="1">
      <alignment vertical="center"/>
    </xf>
    <xf numFmtId="4" fontId="24" fillId="2" borderId="16" xfId="2" applyNumberFormat="1" applyFont="1" applyFill="1" applyBorder="1" applyAlignment="1">
      <alignment vertical="center"/>
    </xf>
    <xf numFmtId="4" fontId="24" fillId="11" borderId="50" xfId="8" applyNumberFormat="1" applyFont="1" applyFill="1" applyBorder="1" applyAlignment="1" applyProtection="1">
      <alignment horizontal="right"/>
      <protection locked="0"/>
    </xf>
    <xf numFmtId="4" fontId="24" fillId="11" borderId="10" xfId="8" applyNumberFormat="1" applyFont="1" applyFill="1" applyBorder="1" applyAlignment="1" applyProtection="1">
      <protection locked="0"/>
    </xf>
    <xf numFmtId="4" fontId="23" fillId="2" borderId="8" xfId="1" applyNumberFormat="1" applyFont="1" applyFill="1" applyBorder="1" applyAlignment="1" applyProtection="1">
      <alignment horizontal="center" vertical="center"/>
      <protection locked="0"/>
    </xf>
    <xf numFmtId="164" fontId="23" fillId="2" borderId="7" xfId="1" applyFont="1" applyFill="1" applyBorder="1" applyAlignment="1" applyProtection="1">
      <alignment horizontal="right" vertical="center"/>
      <protection locked="0"/>
    </xf>
    <xf numFmtId="4" fontId="24" fillId="6" borderId="8" xfId="1" applyNumberFormat="1" applyFont="1" applyFill="1" applyBorder="1" applyAlignment="1" applyProtection="1">
      <alignment horizontal="center" vertical="center"/>
      <protection locked="0"/>
    </xf>
    <xf numFmtId="164" fontId="24" fillId="6" borderId="7" xfId="1" applyFont="1" applyFill="1" applyBorder="1" applyAlignment="1" applyProtection="1">
      <alignment horizontal="right" vertical="center"/>
      <protection locked="0"/>
    </xf>
    <xf numFmtId="4" fontId="31" fillId="11" borderId="8" xfId="8" applyNumberFormat="1" applyFont="1" applyFill="1" applyBorder="1" applyAlignment="1" applyProtection="1">
      <alignment horizontal="center" vertical="center"/>
      <protection locked="0"/>
    </xf>
    <xf numFmtId="164" fontId="24" fillId="11" borderId="7" xfId="1" applyFont="1" applyFill="1" applyBorder="1" applyAlignment="1" applyProtection="1">
      <alignment horizontal="right" vertical="center"/>
      <protection locked="0"/>
    </xf>
    <xf numFmtId="0" fontId="23" fillId="0" borderId="8" xfId="0" applyFont="1" applyBorder="1" applyAlignment="1" applyProtection="1">
      <alignment horizontal="center" vertical="center"/>
      <protection locked="0"/>
    </xf>
    <xf numFmtId="164" fontId="23" fillId="0" borderId="7" xfId="1" applyFont="1" applyBorder="1" applyAlignment="1" applyProtection="1">
      <alignment horizontal="right" vertical="center"/>
      <protection locked="0"/>
    </xf>
    <xf numFmtId="164" fontId="5" fillId="0" borderId="8" xfId="1" applyFont="1" applyFill="1" applyBorder="1" applyAlignment="1" applyProtection="1">
      <alignment horizontal="center" vertical="center"/>
      <protection locked="0"/>
    </xf>
    <xf numFmtId="164" fontId="23" fillId="0" borderId="7" xfId="1" applyFont="1" applyFill="1" applyBorder="1" applyAlignment="1" applyProtection="1">
      <alignment horizontal="right" vertical="center"/>
      <protection locked="0"/>
    </xf>
    <xf numFmtId="168" fontId="5" fillId="0" borderId="8" xfId="0" applyNumberFormat="1" applyFont="1" applyBorder="1" applyAlignment="1" applyProtection="1">
      <alignment horizontal="center" vertical="center"/>
      <protection locked="0"/>
    </xf>
    <xf numFmtId="4" fontId="5" fillId="0" borderId="8" xfId="1" applyNumberFormat="1" applyFont="1" applyFill="1" applyBorder="1" applyAlignment="1" applyProtection="1">
      <alignment horizontal="center" vertical="center"/>
      <protection locked="0"/>
    </xf>
    <xf numFmtId="4" fontId="31" fillId="6" borderId="8" xfId="1" applyNumberFormat="1" applyFont="1" applyFill="1" applyBorder="1" applyAlignment="1" applyProtection="1">
      <alignment horizontal="center" vertical="center"/>
      <protection locked="0"/>
    </xf>
    <xf numFmtId="164" fontId="30" fillId="11" borderId="8" xfId="1" applyFont="1" applyFill="1" applyBorder="1" applyAlignment="1" applyProtection="1">
      <alignment horizontal="center" vertical="center"/>
      <protection locked="0"/>
    </xf>
    <xf numFmtId="164" fontId="23" fillId="11" borderId="7" xfId="1" applyFont="1" applyFill="1" applyBorder="1" applyAlignment="1" applyProtection="1">
      <alignment horizontal="right" vertical="center"/>
      <protection locked="0"/>
    </xf>
    <xf numFmtId="4" fontId="23" fillId="0" borderId="8" xfId="1" applyNumberFormat="1" applyFont="1" applyFill="1" applyBorder="1" applyAlignment="1" applyProtection="1">
      <alignment horizontal="center" vertical="center" wrapText="1"/>
      <protection locked="0"/>
    </xf>
    <xf numFmtId="4" fontId="23" fillId="0" borderId="8" xfId="1" applyNumberFormat="1" applyFont="1" applyFill="1" applyBorder="1" applyAlignment="1" applyProtection="1">
      <alignment horizontal="center" vertical="center"/>
      <protection locked="0"/>
    </xf>
    <xf numFmtId="4" fontId="30" fillId="6" borderId="8" xfId="1" applyNumberFormat="1"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4" fontId="23" fillId="6" borderId="8" xfId="1" applyNumberFormat="1" applyFont="1" applyFill="1" applyBorder="1" applyAlignment="1" applyProtection="1">
      <alignment horizontal="center" vertical="center"/>
      <protection locked="0"/>
    </xf>
    <xf numFmtId="164" fontId="23" fillId="11" borderId="8" xfId="1" applyFont="1" applyFill="1" applyBorder="1" applyAlignment="1" applyProtection="1">
      <alignment horizontal="center" vertical="center"/>
      <protection locked="0"/>
    </xf>
    <xf numFmtId="4" fontId="23" fillId="11" borderId="8" xfId="1" applyNumberFormat="1" applyFont="1" applyFill="1" applyBorder="1" applyAlignment="1" applyProtection="1">
      <alignment horizontal="center" vertical="center"/>
      <protection locked="0"/>
    </xf>
    <xf numFmtId="164" fontId="23" fillId="2" borderId="7" xfId="1" applyFont="1" applyFill="1" applyBorder="1" applyAlignment="1" applyProtection="1">
      <alignment horizontal="right"/>
      <protection locked="0"/>
    </xf>
    <xf numFmtId="164" fontId="5" fillId="6" borderId="8" xfId="1" applyFont="1" applyFill="1" applyBorder="1" applyAlignment="1" applyProtection="1">
      <alignment horizontal="center" vertical="center"/>
      <protection locked="0"/>
    </xf>
    <xf numFmtId="164" fontId="23" fillId="6" borderId="7" xfId="1" applyFont="1" applyFill="1" applyBorder="1" applyAlignment="1" applyProtection="1">
      <alignment horizontal="right" vertical="center"/>
      <protection locked="0"/>
    </xf>
    <xf numFmtId="4" fontId="5" fillId="6" borderId="8" xfId="1" applyNumberFormat="1" applyFont="1" applyFill="1" applyBorder="1" applyAlignment="1" applyProtection="1">
      <alignment horizontal="center" vertical="center"/>
      <protection locked="0"/>
    </xf>
    <xf numFmtId="4" fontId="34" fillId="0" borderId="18" xfId="0" applyNumberFormat="1" applyFont="1" applyBorder="1" applyAlignment="1" applyProtection="1">
      <alignment horizontal="center" vertical="center"/>
      <protection locked="0"/>
    </xf>
    <xf numFmtId="4" fontId="24" fillId="12" borderId="8" xfId="1" applyNumberFormat="1" applyFont="1" applyFill="1" applyBorder="1" applyAlignment="1" applyProtection="1">
      <alignment horizontal="center" vertical="center"/>
      <protection locked="0"/>
    </xf>
    <xf numFmtId="164" fontId="24" fillId="12" borderId="7" xfId="1" applyFont="1" applyFill="1" applyBorder="1" applyAlignment="1" applyProtection="1">
      <alignment horizontal="right" vertical="center"/>
      <protection locked="0"/>
    </xf>
    <xf numFmtId="164" fontId="28" fillId="10" borderId="8" xfId="1" applyFont="1" applyFill="1" applyBorder="1" applyAlignment="1" applyProtection="1">
      <alignment horizontal="center" vertical="center"/>
      <protection locked="0"/>
    </xf>
    <xf numFmtId="164" fontId="28" fillId="10" borderId="7" xfId="1" applyFont="1" applyFill="1" applyBorder="1" applyAlignment="1" applyProtection="1">
      <alignment horizontal="right" vertical="center"/>
      <protection locked="0"/>
    </xf>
    <xf numFmtId="164" fontId="28" fillId="11" borderId="8" xfId="1" applyFont="1" applyFill="1" applyBorder="1" applyAlignment="1" applyProtection="1">
      <alignment horizontal="center" vertical="center"/>
      <protection locked="0"/>
    </xf>
    <xf numFmtId="164" fontId="28" fillId="11" borderId="7" xfId="1" applyFont="1" applyFill="1" applyBorder="1" applyAlignment="1" applyProtection="1">
      <alignment horizontal="right" vertical="center"/>
      <protection locked="0"/>
    </xf>
    <xf numFmtId="4" fontId="23" fillId="0" borderId="21" xfId="1" applyNumberFormat="1" applyFont="1" applyFill="1" applyBorder="1" applyAlignment="1" applyProtection="1">
      <alignment horizontal="center" vertical="center"/>
      <protection locked="0"/>
    </xf>
    <xf numFmtId="2" fontId="35" fillId="0" borderId="8" xfId="0" applyNumberFormat="1" applyFont="1" applyFill="1" applyBorder="1" applyAlignment="1" applyProtection="1">
      <alignment horizontal="center" vertical="center"/>
      <protection locked="0"/>
    </xf>
    <xf numFmtId="4" fontId="23" fillId="8" borderId="8" xfId="1" applyNumberFormat="1" applyFont="1" applyFill="1" applyBorder="1" applyAlignment="1" applyProtection="1">
      <alignment horizontal="center" vertical="center"/>
      <protection locked="0"/>
    </xf>
    <xf numFmtId="164" fontId="24" fillId="8" borderId="7" xfId="1" applyFont="1" applyFill="1" applyBorder="1" applyAlignment="1" applyProtection="1">
      <alignment horizontal="right" vertical="center"/>
      <protection locked="0"/>
    </xf>
    <xf numFmtId="164" fontId="23" fillId="11" borderId="8" xfId="1" applyFont="1" applyFill="1" applyBorder="1" applyAlignment="1" applyProtection="1">
      <alignment horizontal="center" vertical="center" wrapText="1"/>
      <protection locked="0"/>
    </xf>
    <xf numFmtId="164" fontId="23" fillId="11" borderId="7" xfId="1" applyFont="1" applyFill="1" applyBorder="1" applyAlignment="1" applyProtection="1">
      <alignment horizontal="right" vertical="center" wrapText="1"/>
      <protection locked="0"/>
    </xf>
    <xf numFmtId="4" fontId="5" fillId="0" borderId="21" xfId="1" applyNumberFormat="1" applyFont="1" applyFill="1" applyBorder="1" applyAlignment="1" applyProtection="1">
      <alignment horizontal="center" vertical="center"/>
      <protection locked="0"/>
    </xf>
    <xf numFmtId="164" fontId="24" fillId="8" borderId="39" xfId="1" applyFont="1" applyFill="1" applyBorder="1" applyAlignment="1" applyProtection="1">
      <alignment horizontal="right" vertical="center"/>
      <protection locked="0"/>
    </xf>
    <xf numFmtId="4" fontId="23" fillId="12" borderId="8" xfId="1" applyNumberFormat="1" applyFont="1" applyFill="1" applyBorder="1" applyAlignment="1" applyProtection="1">
      <alignment horizontal="center" vertical="center"/>
      <protection locked="0"/>
    </xf>
    <xf numFmtId="164" fontId="24" fillId="12" borderId="39" xfId="1" applyFont="1" applyFill="1" applyBorder="1" applyAlignment="1" applyProtection="1">
      <alignment horizontal="right" vertical="center"/>
      <protection locked="0"/>
    </xf>
    <xf numFmtId="4" fontId="23" fillId="10" borderId="8" xfId="1" applyNumberFormat="1" applyFont="1" applyFill="1" applyBorder="1" applyAlignment="1" applyProtection="1">
      <alignment horizontal="center" vertical="center"/>
      <protection locked="0"/>
    </xf>
    <xf numFmtId="164" fontId="23" fillId="10" borderId="39" xfId="1" applyFont="1" applyFill="1" applyBorder="1" applyAlignment="1" applyProtection="1">
      <alignment horizontal="right" vertical="center"/>
      <protection locked="0"/>
    </xf>
    <xf numFmtId="164" fontId="23" fillId="11" borderId="39" xfId="1" applyFont="1" applyFill="1" applyBorder="1" applyAlignment="1" applyProtection="1">
      <alignment horizontal="right" vertical="center"/>
      <protection locked="0"/>
    </xf>
    <xf numFmtId="164" fontId="23" fillId="0" borderId="8" xfId="1" applyFont="1" applyFill="1" applyBorder="1" applyAlignment="1" applyProtection="1">
      <alignment horizontal="center" vertical="center"/>
      <protection locked="0"/>
    </xf>
    <xf numFmtId="164" fontId="23" fillId="0" borderId="39" xfId="1" applyFont="1" applyFill="1" applyBorder="1" applyAlignment="1" applyProtection="1">
      <alignment horizontal="right" vertical="center"/>
      <protection locked="0"/>
    </xf>
    <xf numFmtId="164" fontId="23" fillId="2" borderId="8" xfId="1" applyFont="1" applyFill="1" applyBorder="1" applyAlignment="1" applyProtection="1">
      <alignment horizontal="center" vertical="center"/>
      <protection locked="0"/>
    </xf>
    <xf numFmtId="4" fontId="24" fillId="8" borderId="8" xfId="1" applyNumberFormat="1" applyFont="1" applyFill="1" applyBorder="1" applyAlignment="1" applyProtection="1">
      <alignment horizontal="center" vertical="center"/>
      <protection locked="0"/>
    </xf>
    <xf numFmtId="4" fontId="23" fillId="10" borderId="8" xfId="8" applyNumberFormat="1" applyFont="1" applyFill="1" applyBorder="1" applyAlignment="1" applyProtection="1">
      <alignment horizontal="center" vertical="center"/>
      <protection locked="0"/>
    </xf>
    <xf numFmtId="164" fontId="23" fillId="10" borderId="7" xfId="1" applyFont="1" applyFill="1" applyBorder="1" applyAlignment="1" applyProtection="1">
      <alignment horizontal="right" vertical="center"/>
      <protection locked="0"/>
    </xf>
    <xf numFmtId="2" fontId="28" fillId="8" borderId="5" xfId="1" applyNumberFormat="1" applyFont="1" applyFill="1" applyBorder="1" applyAlignment="1" applyProtection="1">
      <alignment horizontal="right" vertical="center"/>
      <protection locked="0"/>
    </xf>
    <xf numFmtId="164" fontId="28" fillId="8" borderId="4" xfId="1" applyFont="1" applyFill="1" applyBorder="1" applyAlignment="1" applyProtection="1">
      <alignment horizontal="right" vertical="center"/>
      <protection locked="0"/>
    </xf>
    <xf numFmtId="2" fontId="28" fillId="12" borderId="5" xfId="1" applyNumberFormat="1" applyFont="1" applyFill="1" applyBorder="1" applyAlignment="1" applyProtection="1">
      <alignment horizontal="left" vertical="center"/>
      <protection locked="0"/>
    </xf>
    <xf numFmtId="164" fontId="28" fillId="12" borderId="4" xfId="1" applyFont="1" applyFill="1" applyBorder="1" applyAlignment="1" applyProtection="1">
      <alignment horizontal="right" vertical="center"/>
      <protection locked="0"/>
    </xf>
    <xf numFmtId="4" fontId="24" fillId="2" borderId="16" xfId="2" applyNumberFormat="1" applyFont="1" applyFill="1" applyBorder="1" applyAlignment="1" applyProtection="1">
      <alignment vertical="center"/>
      <protection locked="0"/>
    </xf>
    <xf numFmtId="164" fontId="23" fillId="2" borderId="15" xfId="1" applyFont="1" applyFill="1" applyBorder="1" applyAlignment="1" applyProtection="1">
      <alignment horizontal="right"/>
      <protection locked="0"/>
    </xf>
    <xf numFmtId="0" fontId="24" fillId="9" borderId="8" xfId="2" applyFont="1" applyFill="1" applyBorder="1" applyAlignment="1" applyProtection="1">
      <alignment vertical="center"/>
      <protection locked="0"/>
    </xf>
    <xf numFmtId="164" fontId="24" fillId="9" borderId="7" xfId="1" applyFont="1" applyFill="1" applyBorder="1" applyAlignment="1" applyProtection="1">
      <alignment horizontal="right" vertical="center"/>
      <protection locked="0"/>
    </xf>
    <xf numFmtId="4" fontId="24" fillId="3" borderId="13" xfId="0" applyNumberFormat="1" applyFont="1" applyFill="1" applyBorder="1" applyAlignment="1" applyProtection="1">
      <alignment vertical="center"/>
      <protection locked="0"/>
    </xf>
    <xf numFmtId="164" fontId="24" fillId="3" borderId="12" xfId="1" applyFont="1" applyFill="1" applyBorder="1" applyAlignment="1" applyProtection="1">
      <alignment horizontal="right" vertical="center"/>
      <protection locked="0"/>
    </xf>
    <xf numFmtId="0" fontId="0" fillId="0" borderId="23" xfId="0" applyBorder="1" applyProtection="1">
      <protection locked="0"/>
    </xf>
  </cellXfs>
  <cellStyles count="22">
    <cellStyle name="Comma" xfId="1" builtinId="3"/>
    <cellStyle name="Comma 2" xfId="6" xr:uid="{00000000-0005-0000-0000-000001000000}"/>
    <cellStyle name="Comma 2 2" xfId="10" xr:uid="{00000000-0005-0000-0000-000002000000}"/>
    <cellStyle name="Comma 2 2 2" xfId="16" xr:uid="{00000000-0005-0000-0000-000003000000}"/>
    <cellStyle name="Comma 2 3" xfId="15" xr:uid="{00000000-0005-0000-0000-000004000000}"/>
    <cellStyle name="Comma 3" xfId="9" xr:uid="{00000000-0005-0000-0000-000005000000}"/>
    <cellStyle name="Excel Built-in Normal" xfId="13" xr:uid="{00000000-0005-0000-0000-000007000000}"/>
    <cellStyle name="Good 2" xfId="17" xr:uid="{00000000-0005-0000-0000-000008000000}"/>
    <cellStyle name="Normal" xfId="0" builtinId="0"/>
    <cellStyle name="Normal 2" xfId="5" xr:uid="{00000000-0005-0000-0000-00000A000000}"/>
    <cellStyle name="Normal 2 2" xfId="11" xr:uid="{00000000-0005-0000-0000-00000B000000}"/>
    <cellStyle name="Normal 2 2 2" xfId="19" xr:uid="{00000000-0005-0000-0000-00000C000000}"/>
    <cellStyle name="Normal 2 3" xfId="18" xr:uid="{00000000-0005-0000-0000-00000D000000}"/>
    <cellStyle name="Normal 2 4" xfId="21" xr:uid="{00000000-0005-0000-0000-00000E000000}"/>
    <cellStyle name="Normal 2_2-Story-100% of BoQ for(AGO) (Kapisa)" xfId="3" xr:uid="{00000000-0005-0000-0000-00000F000000}"/>
    <cellStyle name="Normal 3" xfId="7" xr:uid="{00000000-0005-0000-0000-000010000000}"/>
    <cellStyle name="Normal 4" xfId="14" xr:uid="{00000000-0005-0000-0000-000011000000}"/>
    <cellStyle name="Normal 5" xfId="12" xr:uid="{00000000-0005-0000-0000-000012000000}"/>
    <cellStyle name="Normal 6" xfId="20" xr:uid="{00000000-0005-0000-0000-000013000000}"/>
    <cellStyle name="Normal_Sheet1" xfId="2" xr:uid="{00000000-0005-0000-0000-000014000000}"/>
    <cellStyle name="Normal_Sheet1 2" xfId="8" xr:uid="{00000000-0005-0000-0000-000015000000}"/>
    <cellStyle name="Normal_Water-BOQ" xfId="4" xr:uid="{00000000-0005-0000-0000-000016000000}"/>
  </cellStyles>
  <dxfs count="0"/>
  <tableStyles count="0" defaultTableStyle="TableStyleMedium2" defaultPivotStyle="PivotStyleLight16"/>
  <colors>
    <mruColors>
      <color rgb="FF03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136071</xdr:colOff>
      <xdr:row>20</xdr:row>
      <xdr:rowOff>2</xdr:rowOff>
    </xdr:from>
    <xdr:to>
      <xdr:col>8</xdr:col>
      <xdr:colOff>285749</xdr:colOff>
      <xdr:row>32</xdr:row>
      <xdr:rowOff>13607</xdr:rowOff>
    </xdr:to>
    <xdr:sp macro="" textlink="">
      <xdr:nvSpPr>
        <xdr:cNvPr id="2" name="Text Box 3">
          <a:extLst>
            <a:ext uri="{FF2B5EF4-FFF2-40B4-BE49-F238E27FC236}">
              <a16:creationId xmlns:a16="http://schemas.microsoft.com/office/drawing/2014/main" id="{00000000-0008-0000-0300-000002000000}"/>
            </a:ext>
          </a:extLst>
        </xdr:cNvPr>
        <xdr:cNvSpPr txBox="1">
          <a:spLocks noChangeArrowheads="1"/>
        </xdr:cNvSpPr>
      </xdr:nvSpPr>
      <xdr:spPr bwMode="auto">
        <a:xfrm>
          <a:off x="1592035" y="3279323"/>
          <a:ext cx="3347357" cy="1973034"/>
        </a:xfrm>
        <a:prstGeom prst="rect">
          <a:avLst/>
        </a:prstGeom>
        <a:noFill/>
        <a:ln w="25400" cap="flat" cmpd="sng" algn="ctr">
          <a:noFill/>
          <a:prstDash val="solid"/>
        </a:ln>
        <a:effectLst/>
      </xdr:spPr>
      <xdr:txBody>
        <a:bodyPr rot="0" vert="horz" wrap="square" lIns="91440" tIns="45720" rIns="91440" bIns="45720" anchor="t" anchorCtr="0" upright="1">
          <a:noAutofit/>
        </a:bodyPr>
        <a:lstStyle/>
        <a:p>
          <a:pPr algn="ctr">
            <a:spcAft>
              <a:spcPts val="200"/>
            </a:spcAft>
          </a:pPr>
          <a:endParaRPr lang="en-US" sz="1000">
            <a:effectLst/>
            <a:latin typeface="Calibri" panose="020F0502020204030204" pitchFamily="34" charset="0"/>
            <a:ea typeface="Calibri" panose="020F0502020204030204" pitchFamily="34" charset="0"/>
            <a:cs typeface="Arial" panose="020B0604020202020204" pitchFamily="34" charset="0"/>
          </a:endParaRP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Bill of Quantity </a:t>
          </a: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for </a:t>
          </a: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KUNDUZ REGIONAL COLD CHAIN BUILDING (01)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40821</xdr:colOff>
      <xdr:row>20</xdr:row>
      <xdr:rowOff>2</xdr:rowOff>
    </xdr:from>
    <xdr:to>
      <xdr:col>10</xdr:col>
      <xdr:colOff>12700</xdr:colOff>
      <xdr:row>38</xdr:row>
      <xdr:rowOff>27215</xdr:rowOff>
    </xdr:to>
    <xdr:sp macro="" textlink="">
      <xdr:nvSpPr>
        <xdr:cNvPr id="2" name="Text Box 3">
          <a:extLst>
            <a:ext uri="{FF2B5EF4-FFF2-40B4-BE49-F238E27FC236}">
              <a16:creationId xmlns:a16="http://schemas.microsoft.com/office/drawing/2014/main" id="{00000000-0008-0000-0700-000002000000}"/>
            </a:ext>
          </a:extLst>
        </xdr:cNvPr>
        <xdr:cNvSpPr txBox="1">
          <a:spLocks noChangeArrowheads="1"/>
        </xdr:cNvSpPr>
      </xdr:nvSpPr>
      <xdr:spPr bwMode="auto">
        <a:xfrm>
          <a:off x="212271" y="3248027"/>
          <a:ext cx="5715454" cy="2941863"/>
        </a:xfrm>
        <a:prstGeom prst="rect">
          <a:avLst/>
        </a:prstGeom>
        <a:noFill/>
        <a:ln w="25400" cap="flat" cmpd="sng" algn="ctr">
          <a:noFill/>
          <a:prstDash val="solid"/>
        </a:ln>
        <a:effectLst/>
      </xdr:spPr>
      <xdr:txBody>
        <a:bodyPr rot="0" vert="horz" wrap="square" lIns="91440" tIns="45720" rIns="91440" bIns="45720" anchor="t" anchorCtr="0" upright="1">
          <a:noAutofit/>
        </a:bodyPr>
        <a:lstStyle/>
        <a:p>
          <a:pPr algn="ctr">
            <a:spcAft>
              <a:spcPts val="200"/>
            </a:spcAft>
          </a:pPr>
          <a:endParaRPr lang="en-US" sz="1000">
            <a:effectLst/>
            <a:latin typeface="Calibri" panose="020F0502020204030204" pitchFamily="34" charset="0"/>
            <a:ea typeface="Calibri" panose="020F0502020204030204" pitchFamily="34" charset="0"/>
            <a:cs typeface="Arial" panose="020B0604020202020204" pitchFamily="34" charset="0"/>
          </a:endParaRP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Bill of Quantity </a:t>
          </a: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for </a:t>
          </a:r>
        </a:p>
        <a:p>
          <a:pPr algn="ctr" rtl="1">
            <a:spcAft>
              <a:spcPts val="200"/>
            </a:spcAft>
          </a:pPr>
          <a:r>
            <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rPr>
            <a:t>septic tank (03)</a:t>
          </a:r>
        </a:p>
        <a:p>
          <a:pPr algn="ctr" rtl="1">
            <a:spcAft>
              <a:spcPts val="200"/>
            </a:spcAft>
          </a:pPr>
          <a:endParaRPr lang="en-US" sz="2000" cap="all">
            <a:solidFill>
              <a:srgbClr val="002060"/>
            </a:solidFill>
            <a:effectLst>
              <a:outerShdw blurRad="50800" dist="38100" dir="5400000" algn="t">
                <a:srgbClr val="000000">
                  <a:alpha val="40000"/>
                </a:srgbClr>
              </a:outerShdw>
            </a:effectLst>
            <a:latin typeface="Times" panose="02020603050405020304" pitchFamily="18" charset="0"/>
            <a:ea typeface="Calibri" panose="020F0502020204030204" pitchFamily="34" charset="0"/>
            <a:cs typeface="2  Titr" panose="00000700000000000000" pitchFamily="2"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3B9B9"/>
  </sheetPr>
  <dimension ref="B1:Q26"/>
  <sheetViews>
    <sheetView view="pageBreakPreview" zoomScaleNormal="85" zoomScaleSheetLayoutView="100" workbookViewId="0">
      <selection activeCell="E11" sqref="E11:N11"/>
    </sheetView>
  </sheetViews>
  <sheetFormatPr defaultColWidth="9.109375" defaultRowHeight="13.8" x14ac:dyDescent="0.3"/>
  <cols>
    <col min="1" max="1" width="4.44140625" style="10" customWidth="1"/>
    <col min="2" max="17" width="5" style="10" customWidth="1"/>
    <col min="18" max="18" width="4.33203125" style="10" customWidth="1"/>
    <col min="19" max="19" width="0.44140625" style="10" customWidth="1"/>
    <col min="20" max="16384" width="9.109375" style="10"/>
  </cols>
  <sheetData>
    <row r="1" spans="2:17" ht="20.25" customHeight="1" x14ac:dyDescent="0.3"/>
    <row r="2" spans="2:17" ht="26.25" customHeight="1" thickBot="1" x14ac:dyDescent="0.35">
      <c r="B2" s="38"/>
      <c r="C2" s="39"/>
      <c r="D2" s="39"/>
      <c r="E2" s="39"/>
      <c r="F2" s="39"/>
      <c r="G2" s="39"/>
      <c r="H2" s="39"/>
      <c r="I2" s="39"/>
      <c r="J2" s="39"/>
      <c r="K2" s="39"/>
      <c r="L2" s="39"/>
      <c r="M2" s="39"/>
      <c r="N2" s="39"/>
      <c r="O2" s="39"/>
      <c r="P2" s="39"/>
      <c r="Q2" s="40"/>
    </row>
    <row r="3" spans="2:17" x14ac:dyDescent="0.3">
      <c r="B3" s="41"/>
      <c r="C3" s="42"/>
      <c r="D3" s="43"/>
      <c r="E3" s="43"/>
      <c r="F3" s="43"/>
      <c r="G3" s="43"/>
      <c r="H3" s="43"/>
      <c r="I3" s="43"/>
      <c r="J3" s="43"/>
      <c r="K3" s="43"/>
      <c r="L3" s="43"/>
      <c r="M3" s="43"/>
      <c r="N3" s="43"/>
      <c r="O3" s="43"/>
      <c r="P3" s="44"/>
      <c r="Q3" s="45"/>
    </row>
    <row r="4" spans="2:17" x14ac:dyDescent="0.3">
      <c r="B4" s="41"/>
      <c r="C4" s="46"/>
      <c r="D4" s="11"/>
      <c r="E4" s="11"/>
      <c r="F4" s="11"/>
      <c r="G4" s="11"/>
      <c r="H4" s="11"/>
      <c r="I4" s="11"/>
      <c r="J4" s="11"/>
      <c r="K4" s="11"/>
      <c r="L4" s="11"/>
      <c r="M4" s="11"/>
      <c r="N4" s="11"/>
      <c r="O4" s="11"/>
      <c r="P4" s="47"/>
      <c r="Q4" s="45"/>
    </row>
    <row r="5" spans="2:17" x14ac:dyDescent="0.3">
      <c r="B5" s="41"/>
      <c r="C5" s="46"/>
      <c r="D5" s="11"/>
      <c r="E5" s="11"/>
      <c r="F5" s="11"/>
      <c r="G5" s="11"/>
      <c r="H5" s="11"/>
      <c r="I5" s="11"/>
      <c r="J5" s="11"/>
      <c r="K5" s="11"/>
      <c r="L5" s="11"/>
      <c r="M5" s="11"/>
      <c r="N5" s="11"/>
      <c r="O5" s="11"/>
      <c r="P5" s="47"/>
      <c r="Q5" s="45"/>
    </row>
    <row r="6" spans="2:17" x14ac:dyDescent="0.3">
      <c r="B6" s="41"/>
      <c r="C6" s="46"/>
      <c r="D6" s="11"/>
      <c r="E6" s="11"/>
      <c r="F6" s="11"/>
      <c r="G6" s="11"/>
      <c r="H6" s="11"/>
      <c r="I6" s="11"/>
      <c r="J6" s="11"/>
      <c r="K6" s="11"/>
      <c r="L6" s="11"/>
      <c r="M6" s="11"/>
      <c r="N6" s="11"/>
      <c r="O6" s="11"/>
      <c r="P6" s="47"/>
      <c r="Q6" s="45"/>
    </row>
    <row r="7" spans="2:17" x14ac:dyDescent="0.3">
      <c r="B7" s="41"/>
      <c r="C7" s="46"/>
      <c r="D7" s="11"/>
      <c r="E7" s="11"/>
      <c r="F7" s="11"/>
      <c r="G7" s="11"/>
      <c r="H7" s="11"/>
      <c r="I7" s="11"/>
      <c r="J7" s="11"/>
      <c r="K7" s="11"/>
      <c r="L7" s="11"/>
      <c r="M7" s="11"/>
      <c r="N7" s="11"/>
      <c r="O7" s="11"/>
      <c r="P7" s="47"/>
      <c r="Q7" s="45"/>
    </row>
    <row r="8" spans="2:17" x14ac:dyDescent="0.3">
      <c r="B8" s="41"/>
      <c r="C8" s="46"/>
      <c r="D8" s="11"/>
      <c r="E8" s="11"/>
      <c r="F8" s="11"/>
      <c r="G8" s="11"/>
      <c r="H8" s="11"/>
      <c r="I8" s="11"/>
      <c r="J8" s="11"/>
      <c r="K8" s="11"/>
      <c r="L8" s="11"/>
      <c r="M8" s="11"/>
      <c r="N8" s="11"/>
      <c r="O8" s="11"/>
      <c r="P8" s="47"/>
      <c r="Q8" s="45"/>
    </row>
    <row r="9" spans="2:17" ht="15.6" x14ac:dyDescent="0.3">
      <c r="B9" s="41"/>
      <c r="C9" s="46"/>
      <c r="D9" s="224"/>
      <c r="E9" s="224"/>
      <c r="F9" s="224"/>
      <c r="G9" s="224"/>
      <c r="H9" s="224"/>
      <c r="I9" s="224"/>
      <c r="J9" s="224"/>
      <c r="K9" s="224"/>
      <c r="L9" s="224"/>
      <c r="M9" s="224"/>
      <c r="N9" s="224"/>
      <c r="O9" s="224"/>
      <c r="P9" s="47"/>
      <c r="Q9" s="45"/>
    </row>
    <row r="10" spans="2:17" ht="45.75" customHeight="1" x14ac:dyDescent="0.3">
      <c r="B10" s="41"/>
      <c r="C10" s="46"/>
      <c r="D10" s="225" t="s">
        <v>413</v>
      </c>
      <c r="E10" s="225"/>
      <c r="F10" s="225"/>
      <c r="G10" s="225"/>
      <c r="H10" s="225"/>
      <c r="I10" s="225"/>
      <c r="J10" s="225"/>
      <c r="K10" s="225"/>
      <c r="L10" s="225"/>
      <c r="M10" s="225"/>
      <c r="N10" s="225"/>
      <c r="O10" s="225"/>
      <c r="P10" s="47"/>
      <c r="Q10" s="45"/>
    </row>
    <row r="11" spans="2:17" ht="30" customHeight="1" x14ac:dyDescent="0.35">
      <c r="B11" s="41"/>
      <c r="C11" s="46"/>
      <c r="D11" s="12"/>
      <c r="E11" s="226" t="s">
        <v>52</v>
      </c>
      <c r="F11" s="226"/>
      <c r="G11" s="226"/>
      <c r="H11" s="226"/>
      <c r="I11" s="226"/>
      <c r="J11" s="226"/>
      <c r="K11" s="226"/>
      <c r="L11" s="226"/>
      <c r="M11" s="226"/>
      <c r="N11" s="226"/>
      <c r="O11" s="12"/>
      <c r="P11" s="47"/>
      <c r="Q11" s="45"/>
    </row>
    <row r="12" spans="2:17" ht="23.4" x14ac:dyDescent="0.45">
      <c r="B12" s="41"/>
      <c r="C12" s="46"/>
      <c r="D12" s="6"/>
      <c r="E12" s="6"/>
      <c r="F12" s="6"/>
      <c r="G12" s="6"/>
      <c r="H12" s="6"/>
      <c r="I12" s="223">
        <v>1</v>
      </c>
      <c r="J12" s="223"/>
      <c r="K12" s="6"/>
      <c r="L12" s="6"/>
      <c r="M12" s="6"/>
      <c r="N12" s="6"/>
      <c r="O12" s="6"/>
      <c r="P12" s="47"/>
      <c r="Q12" s="45"/>
    </row>
    <row r="13" spans="2:17" ht="109.5" customHeight="1" x14ac:dyDescent="0.3">
      <c r="B13" s="41"/>
      <c r="C13" s="46"/>
      <c r="D13" s="221" t="s">
        <v>33</v>
      </c>
      <c r="E13" s="221"/>
      <c r="F13" s="221"/>
      <c r="G13" s="221"/>
      <c r="H13" s="221"/>
      <c r="I13" s="221"/>
      <c r="J13" s="221"/>
      <c r="K13" s="221"/>
      <c r="L13" s="221"/>
      <c r="M13" s="221"/>
      <c r="N13" s="221"/>
      <c r="O13" s="221"/>
      <c r="P13" s="47"/>
      <c r="Q13" s="45"/>
    </row>
    <row r="14" spans="2:17" ht="18" x14ac:dyDescent="0.35">
      <c r="B14" s="41"/>
      <c r="C14" s="46"/>
      <c r="D14" s="7"/>
      <c r="E14" s="7"/>
      <c r="F14" s="7"/>
      <c r="G14" s="7"/>
      <c r="H14" s="7"/>
      <c r="I14" s="222">
        <v>2</v>
      </c>
      <c r="J14" s="222"/>
      <c r="K14" s="7"/>
      <c r="L14" s="7"/>
      <c r="M14" s="7"/>
      <c r="N14" s="7"/>
      <c r="O14" s="7"/>
      <c r="P14" s="47"/>
      <c r="Q14" s="45"/>
    </row>
    <row r="15" spans="2:17" ht="66.75" customHeight="1" x14ac:dyDescent="0.3">
      <c r="B15" s="41"/>
      <c r="C15" s="46"/>
      <c r="D15" s="221" t="s">
        <v>34</v>
      </c>
      <c r="E15" s="221"/>
      <c r="F15" s="221"/>
      <c r="G15" s="221"/>
      <c r="H15" s="221"/>
      <c r="I15" s="221"/>
      <c r="J15" s="221"/>
      <c r="K15" s="221"/>
      <c r="L15" s="221"/>
      <c r="M15" s="221"/>
      <c r="N15" s="221"/>
      <c r="O15" s="221"/>
      <c r="P15" s="47"/>
      <c r="Q15" s="45"/>
    </row>
    <row r="16" spans="2:17" ht="18" x14ac:dyDescent="0.35">
      <c r="B16" s="41"/>
      <c r="C16" s="46"/>
      <c r="D16" s="7"/>
      <c r="E16" s="7"/>
      <c r="F16" s="7"/>
      <c r="G16" s="7"/>
      <c r="H16" s="7"/>
      <c r="I16" s="222">
        <v>3</v>
      </c>
      <c r="J16" s="222"/>
      <c r="K16" s="7"/>
      <c r="L16" s="7"/>
      <c r="M16" s="7"/>
      <c r="N16" s="7"/>
      <c r="O16" s="7"/>
      <c r="P16" s="47"/>
      <c r="Q16" s="45"/>
    </row>
    <row r="17" spans="2:17" ht="103.5" customHeight="1" x14ac:dyDescent="0.3">
      <c r="B17" s="41"/>
      <c r="C17" s="46"/>
      <c r="D17" s="221" t="s">
        <v>56</v>
      </c>
      <c r="E17" s="221"/>
      <c r="F17" s="221"/>
      <c r="G17" s="221"/>
      <c r="H17" s="221"/>
      <c r="I17" s="221"/>
      <c r="J17" s="221"/>
      <c r="K17" s="221"/>
      <c r="L17" s="221"/>
      <c r="M17" s="221"/>
      <c r="N17" s="221"/>
      <c r="O17" s="221"/>
      <c r="P17" s="47"/>
      <c r="Q17" s="45"/>
    </row>
    <row r="18" spans="2:17" ht="18" x14ac:dyDescent="0.35">
      <c r="B18" s="41"/>
      <c r="C18" s="46"/>
      <c r="D18" s="7"/>
      <c r="E18" s="7"/>
      <c r="F18" s="7"/>
      <c r="G18" s="7"/>
      <c r="H18" s="7"/>
      <c r="I18" s="222">
        <v>4</v>
      </c>
      <c r="J18" s="222"/>
      <c r="K18" s="7"/>
      <c r="L18" s="7"/>
      <c r="M18" s="7"/>
      <c r="N18" s="7"/>
      <c r="O18" s="7"/>
      <c r="P18" s="47"/>
      <c r="Q18" s="45"/>
    </row>
    <row r="19" spans="2:17" ht="59.25" customHeight="1" x14ac:dyDescent="0.35">
      <c r="B19" s="41"/>
      <c r="C19" s="46"/>
      <c r="D19" s="223" t="s">
        <v>35</v>
      </c>
      <c r="E19" s="223"/>
      <c r="F19" s="223"/>
      <c r="G19" s="223"/>
      <c r="H19" s="223"/>
      <c r="I19" s="223"/>
      <c r="J19" s="223"/>
      <c r="K19" s="223"/>
      <c r="L19" s="223"/>
      <c r="M19" s="223"/>
      <c r="N19" s="223"/>
      <c r="O19" s="223"/>
      <c r="P19" s="47"/>
      <c r="Q19" s="45"/>
    </row>
    <row r="20" spans="2:17" ht="18" x14ac:dyDescent="0.35">
      <c r="B20" s="41"/>
      <c r="C20" s="46"/>
      <c r="D20" s="7"/>
      <c r="E20" s="7"/>
      <c r="F20" s="7"/>
      <c r="G20" s="7"/>
      <c r="H20" s="7"/>
      <c r="I20" s="7"/>
      <c r="J20" s="7"/>
      <c r="K20" s="7"/>
      <c r="L20" s="7"/>
      <c r="M20" s="7"/>
      <c r="N20" s="7"/>
      <c r="O20" s="7"/>
      <c r="P20" s="47"/>
      <c r="Q20" s="45"/>
    </row>
    <row r="21" spans="2:17" x14ac:dyDescent="0.3">
      <c r="B21" s="41"/>
      <c r="C21" s="46"/>
      <c r="D21" s="36"/>
      <c r="E21" s="36"/>
      <c r="F21" s="36"/>
      <c r="G21" s="11"/>
      <c r="H21" s="220">
        <v>2020</v>
      </c>
      <c r="I21" s="220"/>
      <c r="J21" s="220"/>
      <c r="K21" s="220"/>
      <c r="L21" s="11"/>
      <c r="M21" s="36"/>
      <c r="N21" s="36"/>
      <c r="O21" s="36"/>
      <c r="P21" s="47"/>
      <c r="Q21" s="45"/>
    </row>
    <row r="22" spans="2:17" x14ac:dyDescent="0.3">
      <c r="B22" s="41"/>
      <c r="C22" s="46"/>
      <c r="D22" s="36"/>
      <c r="E22" s="36"/>
      <c r="F22" s="36"/>
      <c r="G22" s="11"/>
      <c r="H22" s="220"/>
      <c r="I22" s="220"/>
      <c r="J22" s="220"/>
      <c r="K22" s="220"/>
      <c r="L22" s="11"/>
      <c r="M22" s="36"/>
      <c r="N22" s="36"/>
      <c r="O22" s="36"/>
      <c r="P22" s="47"/>
      <c r="Q22" s="45"/>
    </row>
    <row r="23" spans="2:17" x14ac:dyDescent="0.3">
      <c r="B23" s="41"/>
      <c r="C23" s="46"/>
      <c r="D23" s="11"/>
      <c r="E23" s="11"/>
      <c r="F23" s="11"/>
      <c r="G23" s="11"/>
      <c r="H23" s="11"/>
      <c r="I23" s="11"/>
      <c r="J23" s="11"/>
      <c r="K23" s="11"/>
      <c r="L23" s="11"/>
      <c r="M23" s="11"/>
      <c r="N23" s="11"/>
      <c r="O23" s="11"/>
      <c r="P23" s="47"/>
      <c r="Q23" s="45"/>
    </row>
    <row r="24" spans="2:17" ht="14.4" thickBot="1" x14ac:dyDescent="0.35">
      <c r="B24" s="41"/>
      <c r="C24" s="48"/>
      <c r="D24" s="49"/>
      <c r="E24" s="49"/>
      <c r="F24" s="49"/>
      <c r="G24" s="49"/>
      <c r="H24" s="49"/>
      <c r="I24" s="49"/>
      <c r="J24" s="49"/>
      <c r="K24" s="49"/>
      <c r="L24" s="49"/>
      <c r="M24" s="49"/>
      <c r="N24" s="49"/>
      <c r="O24" s="49"/>
      <c r="P24" s="50"/>
      <c r="Q24" s="45"/>
    </row>
    <row r="25" spans="2:17" ht="24.75" customHeight="1" x14ac:dyDescent="0.3">
      <c r="B25" s="51"/>
      <c r="C25" s="52"/>
      <c r="D25" s="52"/>
      <c r="E25" s="52"/>
      <c r="F25" s="52"/>
      <c r="G25" s="52"/>
      <c r="H25" s="52"/>
      <c r="I25" s="52"/>
      <c r="J25" s="52"/>
      <c r="K25" s="52"/>
      <c r="L25" s="52"/>
      <c r="M25" s="52"/>
      <c r="N25" s="52"/>
      <c r="O25" s="52"/>
      <c r="P25" s="52"/>
      <c r="Q25" s="53"/>
    </row>
    <row r="26" spans="2:17" ht="20.25" customHeight="1" x14ac:dyDescent="0.3"/>
  </sheetData>
  <mergeCells count="12">
    <mergeCell ref="D9:O9"/>
    <mergeCell ref="D10:O10"/>
    <mergeCell ref="I12:J12"/>
    <mergeCell ref="D13:O13"/>
    <mergeCell ref="I14:J14"/>
    <mergeCell ref="E11:N11"/>
    <mergeCell ref="H21:K22"/>
    <mergeCell ref="D15:O15"/>
    <mergeCell ref="I16:J16"/>
    <mergeCell ref="D17:O17"/>
    <mergeCell ref="I18:J18"/>
    <mergeCell ref="D19:O19"/>
  </mergeCells>
  <printOptions horizontalCentered="1"/>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3B9B9"/>
  </sheetPr>
  <dimension ref="B6:D17"/>
  <sheetViews>
    <sheetView view="pageBreakPreview" topLeftCell="A7" zoomScale="85" zoomScaleNormal="85" zoomScaleSheetLayoutView="85" workbookViewId="0">
      <selection activeCell="D17" sqref="D17"/>
    </sheetView>
  </sheetViews>
  <sheetFormatPr defaultColWidth="9.109375" defaultRowHeight="15.6" x14ac:dyDescent="0.25"/>
  <cols>
    <col min="1" max="1" width="1" style="3" customWidth="1"/>
    <col min="2" max="2" width="5.33203125" style="37" customWidth="1"/>
    <col min="3" max="3" width="61.109375" style="4" customWidth="1"/>
    <col min="4" max="4" width="23" style="3" customWidth="1"/>
    <col min="5" max="5" width="1" style="3" customWidth="1"/>
    <col min="6" max="7" width="9.109375" style="3"/>
    <col min="8" max="8" width="10.6640625" style="3" bestFit="1" customWidth="1"/>
    <col min="9" max="9" width="13.88671875" style="3" bestFit="1" customWidth="1"/>
    <col min="10" max="16384" width="9.109375" style="3"/>
  </cols>
  <sheetData>
    <row r="6" spans="2:4" ht="21" customHeight="1" x14ac:dyDescent="0.25"/>
    <row r="7" spans="2:4" x14ac:dyDescent="0.25">
      <c r="B7" s="229"/>
      <c r="C7" s="229"/>
      <c r="D7" s="229"/>
    </row>
    <row r="8" spans="2:4" ht="9.75" customHeight="1" x14ac:dyDescent="0.25">
      <c r="B8" s="3"/>
      <c r="C8" s="3"/>
    </row>
    <row r="9" spans="2:4" x14ac:dyDescent="0.25">
      <c r="B9" s="229" t="s">
        <v>416</v>
      </c>
      <c r="C9" s="229"/>
      <c r="D9" s="229"/>
    </row>
    <row r="10" spans="2:4" ht="9.75" customHeight="1" x14ac:dyDescent="0.25">
      <c r="B10" s="230"/>
      <c r="C10" s="230"/>
      <c r="D10" s="230"/>
    </row>
    <row r="11" spans="2:4" x14ac:dyDescent="0.25">
      <c r="B11" s="229" t="s">
        <v>36</v>
      </c>
      <c r="C11" s="229"/>
      <c r="D11" s="229"/>
    </row>
    <row r="12" spans="2:4" ht="9.75" customHeight="1" x14ac:dyDescent="0.25">
      <c r="B12" s="230"/>
      <c r="C12" s="230"/>
      <c r="D12" s="230"/>
    </row>
    <row r="13" spans="2:4" ht="16.2" thickBot="1" x14ac:dyDescent="0.3">
      <c r="B13" s="4"/>
    </row>
    <row r="14" spans="2:4" ht="23.25" customHeight="1" thickBot="1" x14ac:dyDescent="0.3">
      <c r="B14" s="55" t="s">
        <v>30</v>
      </c>
      <c r="C14" s="56" t="s">
        <v>31</v>
      </c>
      <c r="D14" s="8" t="s">
        <v>32</v>
      </c>
    </row>
    <row r="15" spans="2:4" ht="19.5" customHeight="1" x14ac:dyDescent="0.25">
      <c r="B15" s="59">
        <v>1</v>
      </c>
      <c r="C15" s="60" t="s">
        <v>417</v>
      </c>
      <c r="D15" s="63">
        <f>'1-1 MB'!G242</f>
        <v>0</v>
      </c>
    </row>
    <row r="16" spans="2:4" ht="19.5" customHeight="1" x14ac:dyDescent="0.25">
      <c r="B16" s="61">
        <v>3</v>
      </c>
      <c r="C16" s="62" t="s">
        <v>422</v>
      </c>
      <c r="D16" s="64">
        <f>'03 SepticT'!G23</f>
        <v>0</v>
      </c>
    </row>
    <row r="17" spans="2:4" ht="24.75" customHeight="1" thickBot="1" x14ac:dyDescent="0.3">
      <c r="B17" s="227" t="s">
        <v>418</v>
      </c>
      <c r="C17" s="228"/>
      <c r="D17" s="65">
        <f>SUM(D15:D16)</f>
        <v>0</v>
      </c>
    </row>
  </sheetData>
  <mergeCells count="6">
    <mergeCell ref="B17:C17"/>
    <mergeCell ref="B7:D7"/>
    <mergeCell ref="B9:D9"/>
    <mergeCell ref="B11:D11"/>
    <mergeCell ref="B12:D12"/>
    <mergeCell ref="B10:D10"/>
  </mergeCells>
  <pageMargins left="0.7" right="0.7" top="0.75" bottom="0.75" header="0.3" footer="0.3"/>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3B9B9"/>
  </sheetPr>
  <dimension ref="A1:K58"/>
  <sheetViews>
    <sheetView view="pageBreakPreview" zoomScale="60" zoomScaleNormal="100" zoomScalePageLayoutView="70" workbookViewId="0">
      <selection activeCell="M21" sqref="M21"/>
    </sheetView>
  </sheetViews>
  <sheetFormatPr defaultColWidth="9.109375" defaultRowHeight="13.8" x14ac:dyDescent="0.3"/>
  <cols>
    <col min="1" max="1" width="2.44140625" style="10" customWidth="1"/>
    <col min="2" max="10" width="9.109375" style="10"/>
    <col min="11" max="11" width="2.44140625" style="10" customWidth="1"/>
    <col min="12" max="16384" width="9.109375" style="10"/>
  </cols>
  <sheetData>
    <row r="1" spans="1:11" ht="14.4" thickBot="1" x14ac:dyDescent="0.35">
      <c r="A1" s="38"/>
      <c r="B1" s="39"/>
      <c r="C1" s="39"/>
      <c r="D1" s="39"/>
      <c r="E1" s="39"/>
      <c r="F1" s="39"/>
      <c r="G1" s="39"/>
      <c r="H1" s="39"/>
      <c r="I1" s="39"/>
      <c r="J1" s="39"/>
      <c r="K1" s="40"/>
    </row>
    <row r="2" spans="1:11" ht="12.75" customHeight="1" x14ac:dyDescent="0.3">
      <c r="A2" s="41"/>
      <c r="B2" s="231"/>
      <c r="C2" s="232"/>
      <c r="D2" s="232"/>
      <c r="E2" s="232"/>
      <c r="F2" s="232"/>
      <c r="G2" s="232"/>
      <c r="H2" s="232"/>
      <c r="I2" s="232"/>
      <c r="J2" s="233"/>
      <c r="K2" s="45"/>
    </row>
    <row r="3" spans="1:11" x14ac:dyDescent="0.3">
      <c r="A3" s="41"/>
      <c r="B3" s="234"/>
      <c r="C3" s="235"/>
      <c r="D3" s="235"/>
      <c r="E3" s="235"/>
      <c r="F3" s="235"/>
      <c r="G3" s="235"/>
      <c r="H3" s="235"/>
      <c r="I3" s="235"/>
      <c r="J3" s="236"/>
      <c r="K3" s="45"/>
    </row>
    <row r="4" spans="1:11" x14ac:dyDescent="0.3">
      <c r="A4" s="41"/>
      <c r="B4" s="234"/>
      <c r="C4" s="235"/>
      <c r="D4" s="235"/>
      <c r="E4" s="235"/>
      <c r="F4" s="235"/>
      <c r="G4" s="235"/>
      <c r="H4" s="235"/>
      <c r="I4" s="235"/>
      <c r="J4" s="236"/>
      <c r="K4" s="45"/>
    </row>
    <row r="5" spans="1:11" x14ac:dyDescent="0.3">
      <c r="A5" s="41"/>
      <c r="B5" s="234"/>
      <c r="C5" s="235"/>
      <c r="D5" s="235"/>
      <c r="E5" s="235"/>
      <c r="F5" s="235"/>
      <c r="G5" s="235"/>
      <c r="H5" s="235"/>
      <c r="I5" s="235"/>
      <c r="J5" s="236"/>
      <c r="K5" s="45"/>
    </row>
    <row r="6" spans="1:11" x14ac:dyDescent="0.3">
      <c r="A6" s="41"/>
      <c r="B6" s="234"/>
      <c r="C6" s="235"/>
      <c r="D6" s="235"/>
      <c r="E6" s="235"/>
      <c r="F6" s="235"/>
      <c r="G6" s="235"/>
      <c r="H6" s="235"/>
      <c r="I6" s="235"/>
      <c r="J6" s="236"/>
      <c r="K6" s="45"/>
    </row>
    <row r="7" spans="1:11" x14ac:dyDescent="0.3">
      <c r="A7" s="41"/>
      <c r="B7" s="234"/>
      <c r="C7" s="235"/>
      <c r="D7" s="235"/>
      <c r="E7" s="235"/>
      <c r="F7" s="235"/>
      <c r="G7" s="235"/>
      <c r="H7" s="235"/>
      <c r="I7" s="235"/>
      <c r="J7" s="236"/>
      <c r="K7" s="45"/>
    </row>
    <row r="8" spans="1:11" x14ac:dyDescent="0.3">
      <c r="A8" s="41"/>
      <c r="B8" s="234"/>
      <c r="C8" s="235"/>
      <c r="D8" s="235"/>
      <c r="E8" s="235"/>
      <c r="F8" s="235"/>
      <c r="G8" s="235"/>
      <c r="H8" s="235"/>
      <c r="I8" s="235"/>
      <c r="J8" s="236"/>
      <c r="K8" s="45"/>
    </row>
    <row r="9" spans="1:11" x14ac:dyDescent="0.3">
      <c r="A9" s="41"/>
      <c r="B9" s="234"/>
      <c r="C9" s="235"/>
      <c r="D9" s="235"/>
      <c r="E9" s="235"/>
      <c r="F9" s="235"/>
      <c r="G9" s="235"/>
      <c r="H9" s="235"/>
      <c r="I9" s="235"/>
      <c r="J9" s="236"/>
      <c r="K9" s="45"/>
    </row>
    <row r="10" spans="1:11" x14ac:dyDescent="0.3">
      <c r="A10" s="41"/>
      <c r="B10" s="234"/>
      <c r="C10" s="235"/>
      <c r="D10" s="235"/>
      <c r="E10" s="235"/>
      <c r="F10" s="235"/>
      <c r="G10" s="235"/>
      <c r="H10" s="235"/>
      <c r="I10" s="235"/>
      <c r="J10" s="236"/>
      <c r="K10" s="45"/>
    </row>
    <row r="11" spans="1:11" x14ac:dyDescent="0.3">
      <c r="A11" s="41"/>
      <c r="B11" s="234"/>
      <c r="C11" s="235"/>
      <c r="D11" s="235"/>
      <c r="E11" s="235"/>
      <c r="F11" s="235"/>
      <c r="G11" s="235"/>
      <c r="H11" s="235"/>
      <c r="I11" s="235"/>
      <c r="J11" s="236"/>
      <c r="K11" s="45"/>
    </row>
    <row r="12" spans="1:11" x14ac:dyDescent="0.3">
      <c r="A12" s="41"/>
      <c r="B12" s="234"/>
      <c r="C12" s="235"/>
      <c r="D12" s="235"/>
      <c r="E12" s="235"/>
      <c r="F12" s="235"/>
      <c r="G12" s="235"/>
      <c r="H12" s="235"/>
      <c r="I12" s="235"/>
      <c r="J12" s="236"/>
      <c r="K12" s="45"/>
    </row>
    <row r="13" spans="1:11" x14ac:dyDescent="0.3">
      <c r="A13" s="41"/>
      <c r="B13" s="234"/>
      <c r="C13" s="235"/>
      <c r="D13" s="235"/>
      <c r="E13" s="235"/>
      <c r="F13" s="235"/>
      <c r="G13" s="235"/>
      <c r="H13" s="235"/>
      <c r="I13" s="235"/>
      <c r="J13" s="236"/>
      <c r="K13" s="45"/>
    </row>
    <row r="14" spans="1:11" x14ac:dyDescent="0.3">
      <c r="A14" s="41"/>
      <c r="B14" s="234"/>
      <c r="C14" s="235"/>
      <c r="D14" s="235"/>
      <c r="E14" s="235"/>
      <c r="F14" s="235"/>
      <c r="G14" s="235"/>
      <c r="H14" s="235"/>
      <c r="I14" s="235"/>
      <c r="J14" s="236"/>
      <c r="K14" s="45"/>
    </row>
    <row r="15" spans="1:11" x14ac:dyDescent="0.3">
      <c r="A15" s="41"/>
      <c r="B15" s="234"/>
      <c r="C15" s="235"/>
      <c r="D15" s="235"/>
      <c r="E15" s="235"/>
      <c r="F15" s="235"/>
      <c r="G15" s="235"/>
      <c r="H15" s="235"/>
      <c r="I15" s="235"/>
      <c r="J15" s="236"/>
      <c r="K15" s="45"/>
    </row>
    <row r="16" spans="1:11" x14ac:dyDescent="0.3">
      <c r="A16" s="41"/>
      <c r="B16" s="234"/>
      <c r="C16" s="235"/>
      <c r="D16" s="235"/>
      <c r="E16" s="235"/>
      <c r="F16" s="235"/>
      <c r="G16" s="235"/>
      <c r="H16" s="235"/>
      <c r="I16" s="235"/>
      <c r="J16" s="236"/>
      <c r="K16" s="45"/>
    </row>
    <row r="17" spans="1:11" x14ac:dyDescent="0.3">
      <c r="A17" s="41"/>
      <c r="B17" s="234"/>
      <c r="C17" s="235"/>
      <c r="D17" s="235"/>
      <c r="E17" s="235"/>
      <c r="F17" s="235"/>
      <c r="G17" s="235"/>
      <c r="H17" s="235"/>
      <c r="I17" s="235"/>
      <c r="J17" s="236"/>
      <c r="K17" s="45"/>
    </row>
    <row r="18" spans="1:11" x14ac:dyDescent="0.3">
      <c r="A18" s="41"/>
      <c r="B18" s="234"/>
      <c r="C18" s="235"/>
      <c r="D18" s="235"/>
      <c r="E18" s="235"/>
      <c r="F18" s="235"/>
      <c r="G18" s="235"/>
      <c r="H18" s="235"/>
      <c r="I18" s="235"/>
      <c r="J18" s="236"/>
      <c r="K18" s="45"/>
    </row>
    <row r="19" spans="1:11" x14ac:dyDescent="0.3">
      <c r="A19" s="41"/>
      <c r="B19" s="234"/>
      <c r="C19" s="235"/>
      <c r="D19" s="235"/>
      <c r="E19" s="235"/>
      <c r="F19" s="235"/>
      <c r="G19" s="235"/>
      <c r="H19" s="235"/>
      <c r="I19" s="235"/>
      <c r="J19" s="236"/>
      <c r="K19" s="45"/>
    </row>
    <row r="20" spans="1:11" x14ac:dyDescent="0.3">
      <c r="A20" s="41"/>
      <c r="B20" s="234"/>
      <c r="C20" s="235"/>
      <c r="D20" s="235"/>
      <c r="E20" s="235"/>
      <c r="F20" s="235"/>
      <c r="G20" s="235"/>
      <c r="H20" s="235"/>
      <c r="I20" s="235"/>
      <c r="J20" s="236"/>
      <c r="K20" s="45"/>
    </row>
    <row r="21" spans="1:11" x14ac:dyDescent="0.3">
      <c r="A21" s="41"/>
      <c r="B21" s="234"/>
      <c r="C21" s="235"/>
      <c r="D21" s="235"/>
      <c r="E21" s="235"/>
      <c r="F21" s="235"/>
      <c r="G21" s="235"/>
      <c r="H21" s="235"/>
      <c r="I21" s="235"/>
      <c r="J21" s="236"/>
      <c r="K21" s="45"/>
    </row>
    <row r="22" spans="1:11" x14ac:dyDescent="0.3">
      <c r="A22" s="41"/>
      <c r="B22" s="234"/>
      <c r="C22" s="235"/>
      <c r="D22" s="235"/>
      <c r="E22" s="235"/>
      <c r="F22" s="235"/>
      <c r="G22" s="235"/>
      <c r="H22" s="235"/>
      <c r="I22" s="235"/>
      <c r="J22" s="236"/>
      <c r="K22" s="45"/>
    </row>
    <row r="23" spans="1:11" x14ac:dyDescent="0.3">
      <c r="A23" s="41"/>
      <c r="B23" s="234"/>
      <c r="C23" s="235"/>
      <c r="D23" s="235"/>
      <c r="E23" s="235"/>
      <c r="F23" s="235"/>
      <c r="G23" s="235"/>
      <c r="H23" s="235"/>
      <c r="I23" s="235"/>
      <c r="J23" s="236"/>
      <c r="K23" s="45"/>
    </row>
    <row r="24" spans="1:11" x14ac:dyDescent="0.3">
      <c r="A24" s="41"/>
      <c r="B24" s="234"/>
      <c r="C24" s="235"/>
      <c r="D24" s="235"/>
      <c r="E24" s="235"/>
      <c r="F24" s="235"/>
      <c r="G24" s="235"/>
      <c r="H24" s="235"/>
      <c r="I24" s="235"/>
      <c r="J24" s="236"/>
      <c r="K24" s="45"/>
    </row>
    <row r="25" spans="1:11" x14ac:dyDescent="0.3">
      <c r="A25" s="41"/>
      <c r="B25" s="234"/>
      <c r="C25" s="235"/>
      <c r="D25" s="235"/>
      <c r="E25" s="235"/>
      <c r="F25" s="235"/>
      <c r="G25" s="235"/>
      <c r="H25" s="235"/>
      <c r="I25" s="235"/>
      <c r="J25" s="236"/>
      <c r="K25" s="45"/>
    </row>
    <row r="26" spans="1:11" x14ac:dyDescent="0.3">
      <c r="A26" s="41"/>
      <c r="B26" s="234"/>
      <c r="C26" s="235"/>
      <c r="D26" s="235"/>
      <c r="E26" s="235"/>
      <c r="F26" s="235"/>
      <c r="G26" s="235"/>
      <c r="H26" s="235"/>
      <c r="I26" s="235"/>
      <c r="J26" s="236"/>
      <c r="K26" s="45"/>
    </row>
    <row r="27" spans="1:11" x14ac:dyDescent="0.3">
      <c r="A27" s="41"/>
      <c r="B27" s="234"/>
      <c r="C27" s="235"/>
      <c r="D27" s="235"/>
      <c r="E27" s="235"/>
      <c r="F27" s="235"/>
      <c r="G27" s="235"/>
      <c r="H27" s="235"/>
      <c r="I27" s="235"/>
      <c r="J27" s="236"/>
      <c r="K27" s="45"/>
    </row>
    <row r="28" spans="1:11" x14ac:dyDescent="0.3">
      <c r="A28" s="41"/>
      <c r="B28" s="234"/>
      <c r="C28" s="235"/>
      <c r="D28" s="235"/>
      <c r="E28" s="235"/>
      <c r="F28" s="235"/>
      <c r="G28" s="235"/>
      <c r="H28" s="235"/>
      <c r="I28" s="235"/>
      <c r="J28" s="236"/>
      <c r="K28" s="45"/>
    </row>
    <row r="29" spans="1:11" x14ac:dyDescent="0.3">
      <c r="A29" s="41"/>
      <c r="B29" s="234"/>
      <c r="C29" s="235"/>
      <c r="D29" s="235"/>
      <c r="E29" s="235"/>
      <c r="F29" s="235"/>
      <c r="G29" s="235"/>
      <c r="H29" s="235"/>
      <c r="I29" s="235"/>
      <c r="J29" s="236"/>
      <c r="K29" s="45"/>
    </row>
    <row r="30" spans="1:11" x14ac:dyDescent="0.3">
      <c r="A30" s="41"/>
      <c r="B30" s="234"/>
      <c r="C30" s="235"/>
      <c r="D30" s="235"/>
      <c r="E30" s="235"/>
      <c r="F30" s="235"/>
      <c r="G30" s="235"/>
      <c r="H30" s="235"/>
      <c r="I30" s="235"/>
      <c r="J30" s="236"/>
      <c r="K30" s="45"/>
    </row>
    <row r="31" spans="1:11" x14ac:dyDescent="0.3">
      <c r="A31" s="41"/>
      <c r="B31" s="234"/>
      <c r="C31" s="235"/>
      <c r="D31" s="235"/>
      <c r="E31" s="235"/>
      <c r="F31" s="235"/>
      <c r="G31" s="235"/>
      <c r="H31" s="235"/>
      <c r="I31" s="235"/>
      <c r="J31" s="236"/>
      <c r="K31" s="45"/>
    </row>
    <row r="32" spans="1:11" x14ac:dyDescent="0.3">
      <c r="A32" s="41"/>
      <c r="B32" s="234"/>
      <c r="C32" s="235"/>
      <c r="D32" s="235"/>
      <c r="E32" s="235"/>
      <c r="F32" s="235"/>
      <c r="G32" s="235"/>
      <c r="H32" s="235"/>
      <c r="I32" s="235"/>
      <c r="J32" s="236"/>
      <c r="K32" s="45"/>
    </row>
    <row r="33" spans="1:11" x14ac:dyDescent="0.3">
      <c r="A33" s="41"/>
      <c r="B33" s="234"/>
      <c r="C33" s="235"/>
      <c r="D33" s="235"/>
      <c r="E33" s="235"/>
      <c r="F33" s="235"/>
      <c r="G33" s="235"/>
      <c r="H33" s="235"/>
      <c r="I33" s="235"/>
      <c r="J33" s="236"/>
      <c r="K33" s="45"/>
    </row>
    <row r="34" spans="1:11" x14ac:dyDescent="0.3">
      <c r="A34" s="41"/>
      <c r="B34" s="234"/>
      <c r="C34" s="235"/>
      <c r="D34" s="235"/>
      <c r="E34" s="235"/>
      <c r="F34" s="235"/>
      <c r="G34" s="235"/>
      <c r="H34" s="235"/>
      <c r="I34" s="235"/>
      <c r="J34" s="236"/>
      <c r="K34" s="45"/>
    </row>
    <row r="35" spans="1:11" x14ac:dyDescent="0.3">
      <c r="A35" s="41"/>
      <c r="B35" s="234"/>
      <c r="C35" s="235"/>
      <c r="D35" s="235"/>
      <c r="E35" s="235"/>
      <c r="F35" s="235"/>
      <c r="G35" s="235"/>
      <c r="H35" s="235"/>
      <c r="I35" s="235"/>
      <c r="J35" s="236"/>
      <c r="K35" s="45"/>
    </row>
    <row r="36" spans="1:11" x14ac:dyDescent="0.3">
      <c r="A36" s="41"/>
      <c r="B36" s="234"/>
      <c r="C36" s="235"/>
      <c r="D36" s="235"/>
      <c r="E36" s="235"/>
      <c r="F36" s="235"/>
      <c r="G36" s="235"/>
      <c r="H36" s="235"/>
      <c r="I36" s="235"/>
      <c r="J36" s="236"/>
      <c r="K36" s="45"/>
    </row>
    <row r="37" spans="1:11" x14ac:dyDescent="0.3">
      <c r="A37" s="41"/>
      <c r="B37" s="234"/>
      <c r="C37" s="235"/>
      <c r="D37" s="235"/>
      <c r="E37" s="235"/>
      <c r="F37" s="235"/>
      <c r="G37" s="235"/>
      <c r="H37" s="235"/>
      <c r="I37" s="235"/>
      <c r="J37" s="236"/>
      <c r="K37" s="45"/>
    </row>
    <row r="38" spans="1:11" x14ac:dyDescent="0.3">
      <c r="A38" s="41"/>
      <c r="B38" s="234"/>
      <c r="C38" s="235"/>
      <c r="D38" s="235"/>
      <c r="E38" s="235"/>
      <c r="F38" s="235"/>
      <c r="G38" s="235"/>
      <c r="H38" s="235"/>
      <c r="I38" s="235"/>
      <c r="J38" s="236"/>
      <c r="K38" s="45"/>
    </row>
    <row r="39" spans="1:11" x14ac:dyDescent="0.3">
      <c r="A39" s="41"/>
      <c r="B39" s="234"/>
      <c r="C39" s="235"/>
      <c r="D39" s="235"/>
      <c r="E39" s="235"/>
      <c r="F39" s="235"/>
      <c r="G39" s="235"/>
      <c r="H39" s="235"/>
      <c r="I39" s="235"/>
      <c r="J39" s="236"/>
      <c r="K39" s="45"/>
    </row>
    <row r="40" spans="1:11" x14ac:dyDescent="0.3">
      <c r="A40" s="41"/>
      <c r="B40" s="234"/>
      <c r="C40" s="235"/>
      <c r="D40" s="235"/>
      <c r="E40" s="235"/>
      <c r="F40" s="235"/>
      <c r="G40" s="235"/>
      <c r="H40" s="235"/>
      <c r="I40" s="235"/>
      <c r="J40" s="236"/>
      <c r="K40" s="45"/>
    </row>
    <row r="41" spans="1:11" x14ac:dyDescent="0.3">
      <c r="A41" s="41"/>
      <c r="B41" s="234"/>
      <c r="C41" s="235"/>
      <c r="D41" s="235"/>
      <c r="E41" s="235"/>
      <c r="F41" s="235"/>
      <c r="G41" s="235"/>
      <c r="H41" s="235"/>
      <c r="I41" s="235"/>
      <c r="J41" s="236"/>
      <c r="K41" s="45"/>
    </row>
    <row r="42" spans="1:11" x14ac:dyDescent="0.3">
      <c r="A42" s="41"/>
      <c r="B42" s="234"/>
      <c r="C42" s="235"/>
      <c r="D42" s="235"/>
      <c r="E42" s="235"/>
      <c r="F42" s="235"/>
      <c r="G42" s="235"/>
      <c r="H42" s="235"/>
      <c r="I42" s="235"/>
      <c r="J42" s="236"/>
      <c r="K42" s="45"/>
    </row>
    <row r="43" spans="1:11" x14ac:dyDescent="0.3">
      <c r="A43" s="41"/>
      <c r="B43" s="234"/>
      <c r="C43" s="235"/>
      <c r="D43" s="235"/>
      <c r="E43" s="235"/>
      <c r="F43" s="235"/>
      <c r="G43" s="235"/>
      <c r="H43" s="235"/>
      <c r="I43" s="235"/>
      <c r="J43" s="236"/>
      <c r="K43" s="45"/>
    </row>
    <row r="44" spans="1:11" x14ac:dyDescent="0.3">
      <c r="A44" s="41"/>
      <c r="B44" s="234"/>
      <c r="C44" s="235"/>
      <c r="D44" s="235"/>
      <c r="E44" s="235"/>
      <c r="F44" s="235"/>
      <c r="G44" s="235"/>
      <c r="H44" s="235"/>
      <c r="I44" s="235"/>
      <c r="J44" s="236"/>
      <c r="K44" s="45"/>
    </row>
    <row r="45" spans="1:11" x14ac:dyDescent="0.3">
      <c r="A45" s="41"/>
      <c r="B45" s="234"/>
      <c r="C45" s="235"/>
      <c r="D45" s="235"/>
      <c r="E45" s="235"/>
      <c r="F45" s="235"/>
      <c r="G45" s="235"/>
      <c r="H45" s="235"/>
      <c r="I45" s="235"/>
      <c r="J45" s="236"/>
      <c r="K45" s="45"/>
    </row>
    <row r="46" spans="1:11" x14ac:dyDescent="0.3">
      <c r="A46" s="41"/>
      <c r="B46" s="234"/>
      <c r="C46" s="235"/>
      <c r="D46" s="235"/>
      <c r="E46" s="235"/>
      <c r="F46" s="235"/>
      <c r="G46" s="235"/>
      <c r="H46" s="235"/>
      <c r="I46" s="235"/>
      <c r="J46" s="236"/>
      <c r="K46" s="45"/>
    </row>
    <row r="47" spans="1:11" x14ac:dyDescent="0.3">
      <c r="A47" s="41"/>
      <c r="B47" s="234"/>
      <c r="C47" s="235"/>
      <c r="D47" s="235"/>
      <c r="E47" s="235"/>
      <c r="F47" s="235"/>
      <c r="G47" s="235"/>
      <c r="H47" s="235"/>
      <c r="I47" s="235"/>
      <c r="J47" s="236"/>
      <c r="K47" s="45"/>
    </row>
    <row r="48" spans="1:11" x14ac:dyDescent="0.3">
      <c r="A48" s="41"/>
      <c r="B48" s="234"/>
      <c r="C48" s="235"/>
      <c r="D48" s="235"/>
      <c r="E48" s="235"/>
      <c r="F48" s="235"/>
      <c r="G48" s="235"/>
      <c r="H48" s="235"/>
      <c r="I48" s="235"/>
      <c r="J48" s="236"/>
      <c r="K48" s="45"/>
    </row>
    <row r="49" spans="1:11" x14ac:dyDescent="0.3">
      <c r="A49" s="41"/>
      <c r="B49" s="234"/>
      <c r="C49" s="235"/>
      <c r="D49" s="235"/>
      <c r="E49" s="235"/>
      <c r="F49" s="235"/>
      <c r="G49" s="235"/>
      <c r="H49" s="235"/>
      <c r="I49" s="235"/>
      <c r="J49" s="236"/>
      <c r="K49" s="45"/>
    </row>
    <row r="50" spans="1:11" x14ac:dyDescent="0.3">
      <c r="A50" s="41"/>
      <c r="B50" s="234"/>
      <c r="C50" s="235"/>
      <c r="D50" s="235"/>
      <c r="E50" s="235"/>
      <c r="F50" s="235"/>
      <c r="G50" s="235"/>
      <c r="H50" s="235"/>
      <c r="I50" s="235"/>
      <c r="J50" s="236"/>
      <c r="K50" s="45"/>
    </row>
    <row r="51" spans="1:11" x14ac:dyDescent="0.3">
      <c r="A51" s="41"/>
      <c r="B51" s="234"/>
      <c r="C51" s="235"/>
      <c r="D51" s="235"/>
      <c r="E51" s="235"/>
      <c r="F51" s="235"/>
      <c r="G51" s="235"/>
      <c r="H51" s="235"/>
      <c r="I51" s="235"/>
      <c r="J51" s="236"/>
      <c r="K51" s="45"/>
    </row>
    <row r="52" spans="1:11" x14ac:dyDescent="0.3">
      <c r="A52" s="41"/>
      <c r="B52" s="234"/>
      <c r="C52" s="235"/>
      <c r="D52" s="235"/>
      <c r="E52" s="235"/>
      <c r="F52" s="235"/>
      <c r="G52" s="235"/>
      <c r="H52" s="235"/>
      <c r="I52" s="235"/>
      <c r="J52" s="236"/>
      <c r="K52" s="45"/>
    </row>
    <row r="53" spans="1:11" x14ac:dyDescent="0.3">
      <c r="A53" s="41"/>
      <c r="B53" s="234"/>
      <c r="C53" s="235"/>
      <c r="D53" s="235"/>
      <c r="E53" s="235"/>
      <c r="F53" s="235"/>
      <c r="G53" s="235"/>
      <c r="H53" s="235"/>
      <c r="I53" s="235"/>
      <c r="J53" s="236"/>
      <c r="K53" s="45"/>
    </row>
    <row r="54" spans="1:11" x14ac:dyDescent="0.3">
      <c r="A54" s="41"/>
      <c r="B54" s="234"/>
      <c r="C54" s="235"/>
      <c r="D54" s="235"/>
      <c r="E54" s="235"/>
      <c r="F54" s="235"/>
      <c r="G54" s="235"/>
      <c r="H54" s="235"/>
      <c r="I54" s="235"/>
      <c r="J54" s="236"/>
      <c r="K54" s="45"/>
    </row>
    <row r="55" spans="1:11" x14ac:dyDescent="0.3">
      <c r="A55" s="41"/>
      <c r="B55" s="234"/>
      <c r="C55" s="235"/>
      <c r="D55" s="235"/>
      <c r="E55" s="235"/>
      <c r="F55" s="235"/>
      <c r="G55" s="235"/>
      <c r="H55" s="235"/>
      <c r="I55" s="235"/>
      <c r="J55" s="236"/>
      <c r="K55" s="45"/>
    </row>
    <row r="56" spans="1:11" x14ac:dyDescent="0.3">
      <c r="A56" s="41"/>
      <c r="B56" s="234"/>
      <c r="C56" s="235"/>
      <c r="D56" s="235"/>
      <c r="E56" s="235"/>
      <c r="F56" s="235"/>
      <c r="G56" s="235"/>
      <c r="H56" s="235"/>
      <c r="I56" s="235"/>
      <c r="J56" s="236"/>
      <c r="K56" s="45"/>
    </row>
    <row r="57" spans="1:11" ht="14.4" thickBot="1" x14ac:dyDescent="0.35">
      <c r="A57" s="41"/>
      <c r="B57" s="237"/>
      <c r="C57" s="238"/>
      <c r="D57" s="238"/>
      <c r="E57" s="238"/>
      <c r="F57" s="238"/>
      <c r="G57" s="238"/>
      <c r="H57" s="238"/>
      <c r="I57" s="238"/>
      <c r="J57" s="239"/>
      <c r="K57" s="45"/>
    </row>
    <row r="58" spans="1:11" x14ac:dyDescent="0.3">
      <c r="A58" s="51"/>
      <c r="B58" s="54"/>
      <c r="C58" s="54"/>
      <c r="D58" s="54"/>
      <c r="E58" s="54"/>
      <c r="F58" s="54"/>
      <c r="G58" s="54"/>
      <c r="H58" s="54"/>
      <c r="I58" s="54"/>
      <c r="J58" s="54"/>
      <c r="K58" s="53"/>
    </row>
  </sheetData>
  <mergeCells count="1">
    <mergeCell ref="B2:J57"/>
  </mergeCells>
  <printOptions horizontalCentered="1" verticalCentere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3B9B9"/>
  </sheetPr>
  <dimension ref="A1:H243"/>
  <sheetViews>
    <sheetView view="pageBreakPreview" topLeftCell="A6" zoomScaleNormal="120" zoomScaleSheetLayoutView="100" workbookViewId="0">
      <selection activeCell="G10" sqref="G10"/>
    </sheetView>
  </sheetViews>
  <sheetFormatPr defaultRowHeight="13.2" x14ac:dyDescent="0.25"/>
  <cols>
    <col min="1" max="1" width="0.5546875" customWidth="1"/>
    <col min="3" max="3" width="74.44140625" customWidth="1"/>
    <col min="4" max="4" width="5.6640625" customWidth="1"/>
    <col min="5" max="5" width="9.5546875" bestFit="1" customWidth="1"/>
    <col min="6" max="6" width="10.44140625" customWidth="1"/>
    <col min="7" max="7" width="12.33203125" customWidth="1"/>
    <col min="8" max="8" width="0.5546875" customWidth="1"/>
    <col min="9" max="9" width="7.109375" customWidth="1"/>
  </cols>
  <sheetData>
    <row r="1" spans="1:8" ht="3" customHeight="1" thickBot="1" x14ac:dyDescent="0.3">
      <c r="A1" s="27"/>
      <c r="B1" s="28"/>
      <c r="C1" s="28"/>
      <c r="D1" s="28"/>
      <c r="E1" s="28"/>
      <c r="F1" s="28"/>
      <c r="G1" s="28"/>
      <c r="H1" s="29"/>
    </row>
    <row r="2" spans="1:8" ht="29.25" customHeight="1" x14ac:dyDescent="0.25">
      <c r="A2" s="30"/>
      <c r="B2" s="242" t="s">
        <v>419</v>
      </c>
      <c r="C2" s="243"/>
      <c r="D2" s="243"/>
      <c r="E2" s="243"/>
      <c r="F2" s="243"/>
      <c r="G2" s="244"/>
      <c r="H2" s="31"/>
    </row>
    <row r="3" spans="1:8" ht="29.25" customHeight="1" thickBot="1" x14ac:dyDescent="0.3">
      <c r="A3" s="30"/>
      <c r="B3" s="245" t="s">
        <v>420</v>
      </c>
      <c r="C3" s="246"/>
      <c r="D3" s="246"/>
      <c r="E3" s="246"/>
      <c r="F3" s="246"/>
      <c r="G3" s="247"/>
      <c r="H3" s="31"/>
    </row>
    <row r="4" spans="1:8" ht="29.4" thickBot="1" x14ac:dyDescent="0.3">
      <c r="A4" s="30"/>
      <c r="B4" s="68" t="s">
        <v>28</v>
      </c>
      <c r="C4" s="69" t="s">
        <v>27</v>
      </c>
      <c r="D4" s="69" t="s">
        <v>6</v>
      </c>
      <c r="E4" s="70" t="s">
        <v>26</v>
      </c>
      <c r="F4" s="70" t="s">
        <v>473</v>
      </c>
      <c r="G4" s="71" t="s">
        <v>474</v>
      </c>
      <c r="H4" s="31"/>
    </row>
    <row r="5" spans="1:8" ht="14.4" x14ac:dyDescent="0.25">
      <c r="A5" s="30"/>
      <c r="B5" s="117">
        <v>1</v>
      </c>
      <c r="C5" s="118" t="s">
        <v>308</v>
      </c>
      <c r="D5" s="119"/>
      <c r="E5" s="120"/>
      <c r="F5" s="121"/>
      <c r="G5" s="122"/>
      <c r="H5" s="31"/>
    </row>
    <row r="6" spans="1:8" ht="14.4" x14ac:dyDescent="0.25">
      <c r="A6" s="30"/>
      <c r="B6" s="72"/>
      <c r="C6" s="248" t="s">
        <v>122</v>
      </c>
      <c r="D6" s="248"/>
      <c r="E6" s="248"/>
      <c r="F6" s="248"/>
      <c r="G6" s="249"/>
      <c r="H6" s="31"/>
    </row>
    <row r="7" spans="1:8" ht="164.25" customHeight="1" x14ac:dyDescent="0.25">
      <c r="A7" s="30"/>
      <c r="B7" s="73"/>
      <c r="C7" s="250" t="s">
        <v>395</v>
      </c>
      <c r="D7" s="251"/>
      <c r="E7" s="251"/>
      <c r="F7" s="251"/>
      <c r="G7" s="252"/>
      <c r="H7" s="31"/>
    </row>
    <row r="8" spans="1:8" ht="14.4" x14ac:dyDescent="0.3">
      <c r="A8" s="30"/>
      <c r="B8" s="131">
        <v>1</v>
      </c>
      <c r="C8" s="132" t="s">
        <v>310</v>
      </c>
      <c r="D8" s="133"/>
      <c r="E8" s="134"/>
      <c r="F8" s="316"/>
      <c r="G8" s="317"/>
      <c r="H8" s="31"/>
    </row>
    <row r="9" spans="1:8" ht="28.8" x14ac:dyDescent="0.25">
      <c r="A9" s="30"/>
      <c r="B9" s="74" t="s">
        <v>311</v>
      </c>
      <c r="C9" s="153" t="s">
        <v>328</v>
      </c>
      <c r="D9" s="75" t="s">
        <v>312</v>
      </c>
      <c r="E9" s="76">
        <v>1</v>
      </c>
      <c r="F9" s="318"/>
      <c r="G9" s="319">
        <f>F9*E9</f>
        <v>0</v>
      </c>
      <c r="H9" s="31"/>
    </row>
    <row r="10" spans="1:8" ht="57.6" x14ac:dyDescent="0.25">
      <c r="A10" s="30"/>
      <c r="B10" s="74" t="s">
        <v>313</v>
      </c>
      <c r="C10" s="154" t="s">
        <v>329</v>
      </c>
      <c r="D10" s="77" t="s">
        <v>312</v>
      </c>
      <c r="E10" s="76">
        <v>1</v>
      </c>
      <c r="F10" s="318"/>
      <c r="G10" s="319">
        <f t="shared" ref="G10" si="0">F10*E10</f>
        <v>0</v>
      </c>
      <c r="H10" s="31"/>
    </row>
    <row r="11" spans="1:8" ht="14.4" x14ac:dyDescent="0.25">
      <c r="A11" s="30"/>
      <c r="B11" s="253" t="s">
        <v>314</v>
      </c>
      <c r="C11" s="254"/>
      <c r="D11" s="78"/>
      <c r="E11" s="79"/>
      <c r="F11" s="320"/>
      <c r="G11" s="321">
        <f>SUM(G9:G10)</f>
        <v>0</v>
      </c>
      <c r="H11" s="31"/>
    </row>
    <row r="12" spans="1:8" ht="14.4" x14ac:dyDescent="0.25">
      <c r="A12" s="30"/>
      <c r="B12" s="135">
        <v>1.1000000000000001</v>
      </c>
      <c r="C12" s="139" t="s">
        <v>25</v>
      </c>
      <c r="D12" s="136"/>
      <c r="E12" s="137"/>
      <c r="F12" s="322"/>
      <c r="G12" s="323"/>
      <c r="H12" s="31"/>
    </row>
    <row r="13" spans="1:8" ht="267" customHeight="1" x14ac:dyDescent="0.25">
      <c r="A13" s="30"/>
      <c r="B13" s="80" t="s">
        <v>106</v>
      </c>
      <c r="C13" s="196" t="s">
        <v>330</v>
      </c>
      <c r="D13" s="81" t="s">
        <v>5</v>
      </c>
      <c r="E13" s="81"/>
      <c r="F13" s="324"/>
      <c r="G13" s="325"/>
      <c r="H13" s="31"/>
    </row>
    <row r="14" spans="1:8" ht="57.6" x14ac:dyDescent="0.25">
      <c r="A14" s="30"/>
      <c r="B14" s="80" t="s">
        <v>107</v>
      </c>
      <c r="C14" s="155" t="s">
        <v>150</v>
      </c>
      <c r="D14" s="82" t="s">
        <v>16</v>
      </c>
      <c r="E14" s="83">
        <v>618.58000000000004</v>
      </c>
      <c r="F14" s="326"/>
      <c r="G14" s="327">
        <f>F14*E14</f>
        <v>0</v>
      </c>
      <c r="H14" s="31"/>
    </row>
    <row r="15" spans="1:8" ht="116.25" customHeight="1" x14ac:dyDescent="0.25">
      <c r="A15" s="30"/>
      <c r="B15" s="80" t="s">
        <v>108</v>
      </c>
      <c r="C15" s="156" t="s">
        <v>331</v>
      </c>
      <c r="D15" s="84" t="s">
        <v>12</v>
      </c>
      <c r="E15" s="83">
        <v>500.87</v>
      </c>
      <c r="F15" s="311"/>
      <c r="G15" s="319">
        <f>F15*E15</f>
        <v>0</v>
      </c>
      <c r="H15" s="31"/>
    </row>
    <row r="16" spans="1:8" ht="175.5" customHeight="1" x14ac:dyDescent="0.25">
      <c r="A16" s="30"/>
      <c r="B16" s="85" t="s">
        <v>109</v>
      </c>
      <c r="C16" s="157" t="s">
        <v>332</v>
      </c>
      <c r="D16" s="86" t="s">
        <v>5</v>
      </c>
      <c r="E16" s="176"/>
      <c r="F16" s="328"/>
      <c r="G16" s="325"/>
      <c r="H16" s="31"/>
    </row>
    <row r="17" spans="1:8" ht="43.2" x14ac:dyDescent="0.25">
      <c r="A17" s="30"/>
      <c r="B17" s="87" t="s">
        <v>110</v>
      </c>
      <c r="C17" s="158" t="s">
        <v>319</v>
      </c>
      <c r="D17" s="82" t="s">
        <v>16</v>
      </c>
      <c r="E17" s="83">
        <v>286.63</v>
      </c>
      <c r="F17" s="329"/>
      <c r="G17" s="327">
        <f>F17*E17</f>
        <v>0</v>
      </c>
      <c r="H17" s="31"/>
    </row>
    <row r="18" spans="1:8" ht="43.2" x14ac:dyDescent="0.25">
      <c r="A18" s="30"/>
      <c r="B18" s="87" t="s">
        <v>111</v>
      </c>
      <c r="C18" s="158" t="s">
        <v>155</v>
      </c>
      <c r="D18" s="82" t="s">
        <v>16</v>
      </c>
      <c r="E18" s="83">
        <v>131.37</v>
      </c>
      <c r="F18" s="329"/>
      <c r="G18" s="327">
        <f t="shared" ref="G18:G21" si="1">F18*E18</f>
        <v>0</v>
      </c>
      <c r="H18" s="31"/>
    </row>
    <row r="19" spans="1:8" ht="14.4" x14ac:dyDescent="0.25">
      <c r="A19" s="30"/>
      <c r="B19" s="87" t="s">
        <v>112</v>
      </c>
      <c r="C19" s="159" t="s">
        <v>432</v>
      </c>
      <c r="D19" s="82" t="s">
        <v>16</v>
      </c>
      <c r="E19" s="106">
        <v>200.58</v>
      </c>
      <c r="F19" s="329"/>
      <c r="G19" s="327">
        <f t="shared" si="1"/>
        <v>0</v>
      </c>
      <c r="H19" s="31"/>
    </row>
    <row r="20" spans="1:8" ht="46.5" customHeight="1" x14ac:dyDescent="0.25">
      <c r="A20" s="30"/>
      <c r="B20" s="87" t="s">
        <v>113</v>
      </c>
      <c r="C20" s="158" t="s">
        <v>315</v>
      </c>
      <c r="D20" s="82" t="s">
        <v>16</v>
      </c>
      <c r="E20" s="83">
        <v>131.88999999999999</v>
      </c>
      <c r="F20" s="329"/>
      <c r="G20" s="327">
        <f t="shared" si="1"/>
        <v>0</v>
      </c>
      <c r="H20" s="31"/>
    </row>
    <row r="21" spans="1:8" ht="43.2" x14ac:dyDescent="0.25">
      <c r="A21" s="30"/>
      <c r="B21" s="87" t="s">
        <v>114</v>
      </c>
      <c r="C21" s="158" t="s">
        <v>136</v>
      </c>
      <c r="D21" s="82" t="s">
        <v>16</v>
      </c>
      <c r="E21" s="83">
        <v>10.97</v>
      </c>
      <c r="F21" s="329"/>
      <c r="G21" s="327">
        <f t="shared" si="1"/>
        <v>0</v>
      </c>
      <c r="H21" s="31"/>
    </row>
    <row r="22" spans="1:8" ht="15" customHeight="1" x14ac:dyDescent="0.25">
      <c r="A22" s="30"/>
      <c r="B22" s="255" t="s">
        <v>433</v>
      </c>
      <c r="C22" s="256"/>
      <c r="D22" s="90"/>
      <c r="E22" s="177"/>
      <c r="F22" s="330"/>
      <c r="G22" s="321">
        <f>SUM(G14:G21)</f>
        <v>0</v>
      </c>
      <c r="H22" s="31"/>
    </row>
    <row r="23" spans="1:8" ht="14.4" x14ac:dyDescent="0.25">
      <c r="A23" s="30"/>
      <c r="B23" s="135">
        <v>1.2</v>
      </c>
      <c r="C23" s="139" t="s">
        <v>20</v>
      </c>
      <c r="D23" s="138"/>
      <c r="E23" s="145"/>
      <c r="F23" s="331"/>
      <c r="G23" s="332"/>
      <c r="H23" s="31"/>
    </row>
    <row r="24" spans="1:8" ht="57.6" x14ac:dyDescent="0.25">
      <c r="A24" s="30"/>
      <c r="B24" s="88" t="s">
        <v>124</v>
      </c>
      <c r="C24" s="158" t="s">
        <v>333</v>
      </c>
      <c r="D24" s="89" t="s">
        <v>5</v>
      </c>
      <c r="E24" s="193"/>
      <c r="F24" s="333"/>
      <c r="G24" s="327"/>
      <c r="H24" s="31"/>
    </row>
    <row r="25" spans="1:8" ht="43.5" customHeight="1" x14ac:dyDescent="0.25">
      <c r="A25" s="30"/>
      <c r="B25" s="88" t="s">
        <v>125</v>
      </c>
      <c r="C25" s="158" t="s">
        <v>151</v>
      </c>
      <c r="D25" s="82" t="s">
        <v>16</v>
      </c>
      <c r="E25" s="106">
        <v>165.77</v>
      </c>
      <c r="F25" s="334"/>
      <c r="G25" s="327">
        <f>F25*E25</f>
        <v>0</v>
      </c>
      <c r="H25" s="31"/>
    </row>
    <row r="26" spans="1:8" ht="15" customHeight="1" x14ac:dyDescent="0.25">
      <c r="A26" s="30"/>
      <c r="B26" s="257" t="s">
        <v>385</v>
      </c>
      <c r="C26" s="258"/>
      <c r="D26" s="90"/>
      <c r="E26" s="177"/>
      <c r="F26" s="335"/>
      <c r="G26" s="321">
        <f>SUM(G24:G25)</f>
        <v>0</v>
      </c>
      <c r="H26" s="31"/>
    </row>
    <row r="27" spans="1:8" ht="14.4" x14ac:dyDescent="0.25">
      <c r="A27" s="30"/>
      <c r="B27" s="135">
        <v>1.3</v>
      </c>
      <c r="C27" s="139" t="s">
        <v>18</v>
      </c>
      <c r="D27" s="138"/>
      <c r="E27" s="145"/>
      <c r="F27" s="331"/>
      <c r="G27" s="332"/>
      <c r="H27" s="31"/>
    </row>
    <row r="28" spans="1:8" ht="255" customHeight="1" x14ac:dyDescent="0.25">
      <c r="A28" s="30"/>
      <c r="B28" s="91" t="s">
        <v>126</v>
      </c>
      <c r="C28" s="95" t="s">
        <v>334</v>
      </c>
      <c r="D28" s="92" t="s">
        <v>5</v>
      </c>
      <c r="E28" s="178"/>
      <c r="F28" s="336"/>
      <c r="G28" s="319"/>
      <c r="H28" s="31"/>
    </row>
    <row r="29" spans="1:8" ht="57.6" x14ac:dyDescent="0.25">
      <c r="A29" s="30"/>
      <c r="B29" s="91" t="s">
        <v>127</v>
      </c>
      <c r="C29" s="158" t="s">
        <v>434</v>
      </c>
      <c r="D29" s="82" t="s">
        <v>16</v>
      </c>
      <c r="E29" s="83">
        <v>35.64</v>
      </c>
      <c r="F29" s="329"/>
      <c r="G29" s="327">
        <f>F29*E29</f>
        <v>0</v>
      </c>
      <c r="H29" s="31"/>
    </row>
    <row r="30" spans="1:8" ht="57.6" x14ac:dyDescent="0.25">
      <c r="A30" s="30"/>
      <c r="B30" s="91" t="s">
        <v>128</v>
      </c>
      <c r="C30" s="159" t="s">
        <v>156</v>
      </c>
      <c r="D30" s="82" t="s">
        <v>16</v>
      </c>
      <c r="E30" s="83">
        <v>5.9</v>
      </c>
      <c r="F30" s="329"/>
      <c r="G30" s="327">
        <f>F30*E30</f>
        <v>0</v>
      </c>
      <c r="H30" s="31"/>
    </row>
    <row r="31" spans="1:8" ht="43.2" x14ac:dyDescent="0.25">
      <c r="A31" s="30"/>
      <c r="B31" s="91" t="s">
        <v>129</v>
      </c>
      <c r="C31" s="158" t="s">
        <v>435</v>
      </c>
      <c r="D31" s="82" t="s">
        <v>16</v>
      </c>
      <c r="E31" s="83">
        <v>13.51</v>
      </c>
      <c r="F31" s="329"/>
      <c r="G31" s="327">
        <f>F31*E31</f>
        <v>0</v>
      </c>
      <c r="H31" s="31"/>
    </row>
    <row r="32" spans="1:8" ht="28.8" x14ac:dyDescent="0.25">
      <c r="A32" s="30"/>
      <c r="B32" s="91" t="s">
        <v>223</v>
      </c>
      <c r="C32" s="159" t="s">
        <v>87</v>
      </c>
      <c r="D32" s="82" t="s">
        <v>16</v>
      </c>
      <c r="E32" s="106">
        <v>111</v>
      </c>
      <c r="F32" s="329"/>
      <c r="G32" s="327">
        <f t="shared" ref="G32:G38" si="2">F32*E32</f>
        <v>0</v>
      </c>
      <c r="H32" s="31"/>
    </row>
    <row r="33" spans="1:8" ht="28.8" x14ac:dyDescent="0.25">
      <c r="A33" s="30"/>
      <c r="B33" s="91" t="s">
        <v>224</v>
      </c>
      <c r="C33" s="159" t="s">
        <v>152</v>
      </c>
      <c r="D33" s="82" t="s">
        <v>16</v>
      </c>
      <c r="E33" s="106">
        <v>40.5</v>
      </c>
      <c r="F33" s="329"/>
      <c r="G33" s="327">
        <f t="shared" si="2"/>
        <v>0</v>
      </c>
      <c r="H33" s="31"/>
    </row>
    <row r="34" spans="1:8" ht="42" customHeight="1" x14ac:dyDescent="0.25">
      <c r="A34" s="30"/>
      <c r="B34" s="91" t="s">
        <v>225</v>
      </c>
      <c r="C34" s="159" t="s">
        <v>318</v>
      </c>
      <c r="D34" s="82" t="s">
        <v>16</v>
      </c>
      <c r="E34" s="83">
        <v>78.569999999999993</v>
      </c>
      <c r="F34" s="329"/>
      <c r="G34" s="327">
        <f t="shared" si="2"/>
        <v>0</v>
      </c>
      <c r="H34" s="31"/>
    </row>
    <row r="35" spans="1:8" ht="32.25" customHeight="1" x14ac:dyDescent="0.25">
      <c r="A35" s="30"/>
      <c r="B35" s="91" t="s">
        <v>226</v>
      </c>
      <c r="C35" s="159" t="s">
        <v>157</v>
      </c>
      <c r="D35" s="82" t="s">
        <v>16</v>
      </c>
      <c r="E35" s="83">
        <v>168.1</v>
      </c>
      <c r="F35" s="329"/>
      <c r="G35" s="327">
        <f t="shared" si="2"/>
        <v>0</v>
      </c>
      <c r="H35" s="31"/>
    </row>
    <row r="36" spans="1:8" ht="43.2" x14ac:dyDescent="0.25">
      <c r="A36" s="30"/>
      <c r="B36" s="91" t="s">
        <v>227</v>
      </c>
      <c r="C36" s="159" t="s">
        <v>309</v>
      </c>
      <c r="D36" s="82" t="s">
        <v>16</v>
      </c>
      <c r="E36" s="83">
        <v>36.950000000000003</v>
      </c>
      <c r="F36" s="329"/>
      <c r="G36" s="327">
        <f t="shared" si="2"/>
        <v>0</v>
      </c>
      <c r="H36" s="31"/>
    </row>
    <row r="37" spans="1:8" ht="39.75" customHeight="1" x14ac:dyDescent="0.25">
      <c r="A37" s="30"/>
      <c r="B37" s="91" t="s">
        <v>228</v>
      </c>
      <c r="C37" s="159" t="s">
        <v>158</v>
      </c>
      <c r="D37" s="82" t="s">
        <v>16</v>
      </c>
      <c r="E37" s="83">
        <v>13.2</v>
      </c>
      <c r="F37" s="329"/>
      <c r="G37" s="327">
        <f t="shared" si="2"/>
        <v>0</v>
      </c>
      <c r="H37" s="31"/>
    </row>
    <row r="38" spans="1:8" ht="97.5" customHeight="1" x14ac:dyDescent="0.25">
      <c r="A38" s="30"/>
      <c r="B38" s="91" t="s">
        <v>229</v>
      </c>
      <c r="C38" s="160" t="s">
        <v>317</v>
      </c>
      <c r="D38" s="82" t="s">
        <v>12</v>
      </c>
      <c r="E38" s="83">
        <v>276.5</v>
      </c>
      <c r="F38" s="334"/>
      <c r="G38" s="327">
        <f t="shared" si="2"/>
        <v>0</v>
      </c>
      <c r="H38" s="31"/>
    </row>
    <row r="39" spans="1:8" ht="14.4" x14ac:dyDescent="0.25">
      <c r="A39" s="30"/>
      <c r="B39" s="259" t="s">
        <v>386</v>
      </c>
      <c r="C39" s="260"/>
      <c r="D39" s="93"/>
      <c r="E39" s="177"/>
      <c r="F39" s="337"/>
      <c r="G39" s="321">
        <f>SUM(G29:G38)</f>
        <v>0</v>
      </c>
      <c r="H39" s="31"/>
    </row>
    <row r="40" spans="1:8" ht="14.4" x14ac:dyDescent="0.25">
      <c r="A40" s="30"/>
      <c r="B40" s="135">
        <v>1.4</v>
      </c>
      <c r="C40" s="139" t="s">
        <v>17</v>
      </c>
      <c r="D40" s="138"/>
      <c r="E40" s="145"/>
      <c r="F40" s="338"/>
      <c r="G40" s="332"/>
      <c r="H40" s="31"/>
    </row>
    <row r="41" spans="1:8" ht="299.25" customHeight="1" x14ac:dyDescent="0.25">
      <c r="A41" s="30"/>
      <c r="B41" s="80" t="s">
        <v>230</v>
      </c>
      <c r="C41" s="95" t="s">
        <v>335</v>
      </c>
      <c r="D41" s="94" t="s">
        <v>5</v>
      </c>
      <c r="E41" s="178"/>
      <c r="F41" s="324"/>
      <c r="G41" s="319"/>
      <c r="H41" s="31"/>
    </row>
    <row r="42" spans="1:8" ht="28.8" x14ac:dyDescent="0.25">
      <c r="A42" s="30"/>
      <c r="B42" s="88" t="s">
        <v>231</v>
      </c>
      <c r="C42" s="159" t="s">
        <v>46</v>
      </c>
      <c r="D42" s="84" t="s">
        <v>16</v>
      </c>
      <c r="E42" s="106">
        <v>110.1</v>
      </c>
      <c r="F42" s="329"/>
      <c r="G42" s="327">
        <f>F42*E42</f>
        <v>0</v>
      </c>
      <c r="H42" s="31"/>
    </row>
    <row r="43" spans="1:8" ht="43.2" x14ac:dyDescent="0.25">
      <c r="A43" s="30"/>
      <c r="B43" s="88" t="s">
        <v>232</v>
      </c>
      <c r="C43" s="159" t="s">
        <v>86</v>
      </c>
      <c r="D43" s="84" t="s">
        <v>16</v>
      </c>
      <c r="E43" s="106">
        <v>70.87</v>
      </c>
      <c r="F43" s="329"/>
      <c r="G43" s="327">
        <f t="shared" ref="G43:G45" si="3">F43*E43</f>
        <v>0</v>
      </c>
      <c r="H43" s="31"/>
    </row>
    <row r="44" spans="1:8" ht="33.75" customHeight="1" x14ac:dyDescent="0.25">
      <c r="A44" s="30"/>
      <c r="B44" s="88" t="s">
        <v>233</v>
      </c>
      <c r="C44" s="159" t="s">
        <v>153</v>
      </c>
      <c r="D44" s="84" t="s">
        <v>16</v>
      </c>
      <c r="E44" s="106">
        <v>16.2</v>
      </c>
      <c r="F44" s="329"/>
      <c r="G44" s="327">
        <f t="shared" si="3"/>
        <v>0</v>
      </c>
      <c r="H44" s="31"/>
    </row>
    <row r="45" spans="1:8" ht="42.75" customHeight="1" x14ac:dyDescent="0.25">
      <c r="A45" s="30"/>
      <c r="B45" s="88" t="s">
        <v>234</v>
      </c>
      <c r="C45" s="159" t="s">
        <v>154</v>
      </c>
      <c r="D45" s="82" t="s">
        <v>16</v>
      </c>
      <c r="E45" s="83">
        <v>5.1100000000000003</v>
      </c>
      <c r="F45" s="329"/>
      <c r="G45" s="327">
        <f t="shared" si="3"/>
        <v>0</v>
      </c>
      <c r="H45" s="31"/>
    </row>
    <row r="46" spans="1:8" ht="14.4" x14ac:dyDescent="0.25">
      <c r="A46" s="30"/>
      <c r="B46" s="257" t="s">
        <v>387</v>
      </c>
      <c r="C46" s="258"/>
      <c r="D46" s="90"/>
      <c r="E46" s="177"/>
      <c r="F46" s="337"/>
      <c r="G46" s="321">
        <f>SUM(G42:G45)</f>
        <v>0</v>
      </c>
      <c r="H46" s="31"/>
    </row>
    <row r="47" spans="1:8" ht="14.4" x14ac:dyDescent="0.25">
      <c r="A47" s="30"/>
      <c r="B47" s="135">
        <v>1.5</v>
      </c>
      <c r="C47" s="139" t="s">
        <v>53</v>
      </c>
      <c r="D47" s="138"/>
      <c r="E47" s="145"/>
      <c r="F47" s="338"/>
      <c r="G47" s="332"/>
      <c r="H47" s="31"/>
    </row>
    <row r="48" spans="1:8" ht="74.25" customHeight="1" x14ac:dyDescent="0.25">
      <c r="A48" s="30"/>
      <c r="B48" s="88" t="s">
        <v>132</v>
      </c>
      <c r="C48" s="110" t="s">
        <v>336</v>
      </c>
      <c r="D48" s="82" t="s">
        <v>12</v>
      </c>
      <c r="E48" s="106">
        <v>316.2</v>
      </c>
      <c r="F48" s="329"/>
      <c r="G48" s="327">
        <f>F48*E48</f>
        <v>0</v>
      </c>
      <c r="H48" s="31"/>
    </row>
    <row r="49" spans="1:8" ht="87.75" customHeight="1" x14ac:dyDescent="0.25">
      <c r="A49" s="30"/>
      <c r="B49" s="88" t="s">
        <v>133</v>
      </c>
      <c r="C49" s="110" t="s">
        <v>337</v>
      </c>
      <c r="D49" s="82" t="s">
        <v>12</v>
      </c>
      <c r="E49" s="106">
        <v>159.77000000000001</v>
      </c>
      <c r="F49" s="329"/>
      <c r="G49" s="327">
        <f>F49*E49</f>
        <v>0</v>
      </c>
      <c r="H49" s="31"/>
    </row>
    <row r="50" spans="1:8" ht="14.4" x14ac:dyDescent="0.25">
      <c r="A50" s="30"/>
      <c r="B50" s="240" t="s">
        <v>388</v>
      </c>
      <c r="C50" s="241"/>
      <c r="D50" s="96"/>
      <c r="E50" s="179"/>
      <c r="F50" s="337"/>
      <c r="G50" s="321">
        <f>SUM(G48:G49)</f>
        <v>0</v>
      </c>
      <c r="H50" s="31"/>
    </row>
    <row r="51" spans="1:8" ht="14.4" x14ac:dyDescent="0.25">
      <c r="A51" s="30"/>
      <c r="B51" s="135">
        <v>1.6</v>
      </c>
      <c r="C51" s="139" t="s">
        <v>15</v>
      </c>
      <c r="D51" s="138"/>
      <c r="E51" s="145"/>
      <c r="F51" s="339"/>
      <c r="G51" s="332"/>
      <c r="H51" s="31"/>
    </row>
    <row r="52" spans="1:8" ht="233.25" customHeight="1" x14ac:dyDescent="0.3">
      <c r="A52" s="30"/>
      <c r="B52" s="91" t="s">
        <v>235</v>
      </c>
      <c r="C52" s="95" t="s">
        <v>396</v>
      </c>
      <c r="D52" s="92" t="s">
        <v>5</v>
      </c>
      <c r="E52" s="178"/>
      <c r="F52" s="324"/>
      <c r="G52" s="340"/>
      <c r="H52" s="31"/>
    </row>
    <row r="53" spans="1:8" ht="28.8" x14ac:dyDescent="0.25">
      <c r="A53" s="30"/>
      <c r="B53" s="97" t="s">
        <v>236</v>
      </c>
      <c r="C53" s="159" t="s">
        <v>47</v>
      </c>
      <c r="D53" s="82" t="s">
        <v>12</v>
      </c>
      <c r="E53" s="83">
        <v>1564.7</v>
      </c>
      <c r="F53" s="329"/>
      <c r="G53" s="327">
        <f>F53*E53</f>
        <v>0</v>
      </c>
      <c r="H53" s="31"/>
    </row>
    <row r="54" spans="1:8" ht="43.2" x14ac:dyDescent="0.25">
      <c r="A54" s="30"/>
      <c r="B54" s="97" t="s">
        <v>237</v>
      </c>
      <c r="C54" s="155" t="s">
        <v>101</v>
      </c>
      <c r="D54" s="82" t="s">
        <v>12</v>
      </c>
      <c r="E54" s="106">
        <v>1104.7</v>
      </c>
      <c r="F54" s="329"/>
      <c r="G54" s="327">
        <f t="shared" ref="G54:G55" si="4">F54*E54</f>
        <v>0</v>
      </c>
      <c r="H54" s="31"/>
    </row>
    <row r="55" spans="1:8" ht="30.75" customHeight="1" x14ac:dyDescent="0.25">
      <c r="A55" s="30"/>
      <c r="B55" s="97" t="s">
        <v>238</v>
      </c>
      <c r="C55" s="155" t="s">
        <v>389</v>
      </c>
      <c r="D55" s="82" t="s">
        <v>12</v>
      </c>
      <c r="E55" s="106">
        <v>756.71</v>
      </c>
      <c r="F55" s="329"/>
      <c r="G55" s="327">
        <f t="shared" si="4"/>
        <v>0</v>
      </c>
      <c r="H55" s="31"/>
    </row>
    <row r="56" spans="1:8" ht="14.4" x14ac:dyDescent="0.25">
      <c r="A56" s="30"/>
      <c r="B56" s="257" t="s">
        <v>239</v>
      </c>
      <c r="C56" s="258"/>
      <c r="D56" s="90"/>
      <c r="E56" s="177"/>
      <c r="F56" s="337"/>
      <c r="G56" s="321">
        <f>SUM(G53:G55)</f>
        <v>0</v>
      </c>
      <c r="H56" s="31"/>
    </row>
    <row r="57" spans="1:8" ht="14.4" x14ac:dyDescent="0.25">
      <c r="A57" s="30"/>
      <c r="B57" s="135">
        <v>1.7</v>
      </c>
      <c r="C57" s="139" t="s">
        <v>54</v>
      </c>
      <c r="D57" s="138"/>
      <c r="E57" s="145"/>
      <c r="F57" s="338"/>
      <c r="G57" s="332"/>
      <c r="H57" s="31"/>
    </row>
    <row r="58" spans="1:8" ht="270.75" customHeight="1" x14ac:dyDescent="0.3">
      <c r="A58" s="30"/>
      <c r="B58" s="91" t="s">
        <v>240</v>
      </c>
      <c r="C58" s="95" t="s">
        <v>338</v>
      </c>
      <c r="D58" s="92" t="s">
        <v>5</v>
      </c>
      <c r="E58" s="178"/>
      <c r="F58" s="324"/>
      <c r="G58" s="340"/>
      <c r="H58" s="31"/>
    </row>
    <row r="59" spans="1:8" ht="43.2" x14ac:dyDescent="0.25">
      <c r="A59" s="30"/>
      <c r="B59" s="97" t="s">
        <v>241</v>
      </c>
      <c r="C59" s="159" t="s">
        <v>97</v>
      </c>
      <c r="D59" s="82" t="s">
        <v>12</v>
      </c>
      <c r="E59" s="83">
        <v>1564.7</v>
      </c>
      <c r="F59" s="326"/>
      <c r="G59" s="327">
        <f>F59*E59</f>
        <v>0</v>
      </c>
      <c r="H59" s="31"/>
    </row>
    <row r="60" spans="1:8" ht="57.6" x14ac:dyDescent="0.25">
      <c r="A60" s="30"/>
      <c r="B60" s="97" t="s">
        <v>242</v>
      </c>
      <c r="C60" s="155" t="s">
        <v>98</v>
      </c>
      <c r="D60" s="82" t="s">
        <v>12</v>
      </c>
      <c r="E60" s="106">
        <v>1104.7</v>
      </c>
      <c r="F60" s="326"/>
      <c r="G60" s="327">
        <f t="shared" ref="G60:G61" si="5">F60*E60</f>
        <v>0</v>
      </c>
      <c r="H60" s="31"/>
    </row>
    <row r="61" spans="1:8" ht="57.6" x14ac:dyDescent="0.25">
      <c r="A61" s="30"/>
      <c r="B61" s="97" t="s">
        <v>243</v>
      </c>
      <c r="C61" s="159" t="s">
        <v>88</v>
      </c>
      <c r="D61" s="82" t="s">
        <v>12</v>
      </c>
      <c r="E61" s="106">
        <v>756.71</v>
      </c>
      <c r="F61" s="326"/>
      <c r="G61" s="327">
        <f t="shared" si="5"/>
        <v>0</v>
      </c>
      <c r="H61" s="31"/>
    </row>
    <row r="62" spans="1:8" ht="14.4" x14ac:dyDescent="0.25">
      <c r="A62" s="30"/>
      <c r="B62" s="240" t="s">
        <v>390</v>
      </c>
      <c r="C62" s="241"/>
      <c r="D62" s="96"/>
      <c r="E62" s="179"/>
      <c r="F62" s="337"/>
      <c r="G62" s="321">
        <f>SUM(G59:G61)</f>
        <v>0</v>
      </c>
      <c r="H62" s="31"/>
    </row>
    <row r="63" spans="1:8" ht="14.4" x14ac:dyDescent="0.25">
      <c r="A63" s="30"/>
      <c r="B63" s="135">
        <v>1.8</v>
      </c>
      <c r="C63" s="139" t="s">
        <v>305</v>
      </c>
      <c r="D63" s="138"/>
      <c r="E63" s="145"/>
      <c r="F63" s="338"/>
      <c r="G63" s="332"/>
      <c r="H63" s="31"/>
    </row>
    <row r="64" spans="1:8" ht="86.4" x14ac:dyDescent="0.25">
      <c r="A64" s="30"/>
      <c r="B64" s="88" t="s">
        <v>244</v>
      </c>
      <c r="C64" s="110" t="s">
        <v>397</v>
      </c>
      <c r="D64" s="82" t="s">
        <v>12</v>
      </c>
      <c r="E64" s="83">
        <v>69.8</v>
      </c>
      <c r="F64" s="329"/>
      <c r="G64" s="327">
        <f>F64*E64</f>
        <v>0</v>
      </c>
      <c r="H64" s="31"/>
    </row>
    <row r="65" spans="1:8" ht="86.4" x14ac:dyDescent="0.25">
      <c r="A65" s="30"/>
      <c r="B65" s="88" t="s">
        <v>245</v>
      </c>
      <c r="C65" s="110" t="s">
        <v>130</v>
      </c>
      <c r="D65" s="82" t="s">
        <v>12</v>
      </c>
      <c r="E65" s="83">
        <v>167.6</v>
      </c>
      <c r="F65" s="329"/>
      <c r="G65" s="327">
        <f t="shared" ref="G65:G68" si="6">F65*E65</f>
        <v>0</v>
      </c>
      <c r="H65" s="31"/>
    </row>
    <row r="66" spans="1:8" ht="14.4" x14ac:dyDescent="0.25">
      <c r="A66" s="30"/>
      <c r="B66" s="98"/>
      <c r="C66" s="161" t="s">
        <v>55</v>
      </c>
      <c r="D66" s="99"/>
      <c r="E66" s="180"/>
      <c r="F66" s="341"/>
      <c r="G66" s="342"/>
      <c r="H66" s="31"/>
    </row>
    <row r="67" spans="1:8" ht="92.25" customHeight="1" x14ac:dyDescent="0.25">
      <c r="A67" s="30"/>
      <c r="B67" s="88" t="s">
        <v>246</v>
      </c>
      <c r="C67" s="162" t="s">
        <v>398</v>
      </c>
      <c r="D67" s="100" t="s">
        <v>12</v>
      </c>
      <c r="E67" s="106">
        <v>6.4</v>
      </c>
      <c r="F67" s="329"/>
      <c r="G67" s="327">
        <f>F67*E67</f>
        <v>0</v>
      </c>
      <c r="H67" s="31"/>
    </row>
    <row r="68" spans="1:8" ht="90" customHeight="1" x14ac:dyDescent="0.25">
      <c r="A68" s="30"/>
      <c r="B68" s="88" t="s">
        <v>247</v>
      </c>
      <c r="C68" s="110" t="s">
        <v>148</v>
      </c>
      <c r="D68" s="82" t="s">
        <v>12</v>
      </c>
      <c r="E68" s="106">
        <v>21.42</v>
      </c>
      <c r="F68" s="329"/>
      <c r="G68" s="327">
        <f t="shared" si="6"/>
        <v>0</v>
      </c>
      <c r="H68" s="31"/>
    </row>
    <row r="69" spans="1:8" ht="14.4" x14ac:dyDescent="0.25">
      <c r="A69" s="30"/>
      <c r="B69" s="240" t="s">
        <v>391</v>
      </c>
      <c r="C69" s="241"/>
      <c r="D69" s="96"/>
      <c r="E69" s="179"/>
      <c r="F69" s="337"/>
      <c r="G69" s="321">
        <f>SUM(G64:G68)</f>
        <v>0</v>
      </c>
      <c r="H69" s="31"/>
    </row>
    <row r="70" spans="1:8" ht="14.4" x14ac:dyDescent="0.25">
      <c r="A70" s="30"/>
      <c r="B70" s="135">
        <v>1.9</v>
      </c>
      <c r="C70" s="139" t="s">
        <v>14</v>
      </c>
      <c r="D70" s="138"/>
      <c r="E70" s="145"/>
      <c r="F70" s="338"/>
      <c r="G70" s="332"/>
      <c r="H70" s="31"/>
    </row>
    <row r="71" spans="1:8" ht="224.25" customHeight="1" x14ac:dyDescent="0.3">
      <c r="A71" s="30"/>
      <c r="B71" s="101" t="s">
        <v>392</v>
      </c>
      <c r="C71" s="163" t="s">
        <v>339</v>
      </c>
      <c r="D71" s="102" t="s">
        <v>5</v>
      </c>
      <c r="E71" s="194"/>
      <c r="F71" s="324"/>
      <c r="G71" s="340"/>
      <c r="H71" s="31"/>
    </row>
    <row r="72" spans="1:8" ht="57.6" x14ac:dyDescent="0.25">
      <c r="A72" s="30"/>
      <c r="B72" s="101" t="s">
        <v>248</v>
      </c>
      <c r="C72" s="159" t="s">
        <v>134</v>
      </c>
      <c r="D72" s="82" t="s">
        <v>12</v>
      </c>
      <c r="E72" s="83">
        <v>321.5</v>
      </c>
      <c r="F72" s="329"/>
      <c r="G72" s="327">
        <f>F72*E72</f>
        <v>0</v>
      </c>
      <c r="H72" s="31"/>
    </row>
    <row r="73" spans="1:8" ht="45" customHeight="1" x14ac:dyDescent="0.25">
      <c r="A73" s="30"/>
      <c r="B73" s="101" t="s">
        <v>249</v>
      </c>
      <c r="C73" s="159" t="s">
        <v>159</v>
      </c>
      <c r="D73" s="82" t="s">
        <v>8</v>
      </c>
      <c r="E73" s="106">
        <v>260.60000000000002</v>
      </c>
      <c r="F73" s="329"/>
      <c r="G73" s="327">
        <f t="shared" ref="G73:G84" si="7">F73*E73</f>
        <v>0</v>
      </c>
      <c r="H73" s="31"/>
    </row>
    <row r="74" spans="1:8" ht="43.2" x14ac:dyDescent="0.25">
      <c r="A74" s="30"/>
      <c r="B74" s="101" t="s">
        <v>250</v>
      </c>
      <c r="C74" s="159" t="s">
        <v>147</v>
      </c>
      <c r="D74" s="82" t="s">
        <v>8</v>
      </c>
      <c r="E74" s="83">
        <v>77.5</v>
      </c>
      <c r="F74" s="329"/>
      <c r="G74" s="327">
        <f t="shared" si="7"/>
        <v>0</v>
      </c>
      <c r="H74" s="31"/>
    </row>
    <row r="75" spans="1:8" ht="46.5" customHeight="1" x14ac:dyDescent="0.25">
      <c r="A75" s="30"/>
      <c r="B75" s="101" t="s">
        <v>251</v>
      </c>
      <c r="C75" s="159" t="s">
        <v>160</v>
      </c>
      <c r="D75" s="82" t="s">
        <v>12</v>
      </c>
      <c r="E75" s="83">
        <v>26.45</v>
      </c>
      <c r="F75" s="334"/>
      <c r="G75" s="327">
        <f t="shared" si="7"/>
        <v>0</v>
      </c>
      <c r="H75" s="31"/>
    </row>
    <row r="76" spans="1:8" ht="43.2" x14ac:dyDescent="0.25">
      <c r="A76" s="30"/>
      <c r="B76" s="101" t="s">
        <v>252</v>
      </c>
      <c r="C76" s="159" t="s">
        <v>401</v>
      </c>
      <c r="D76" s="100" t="s">
        <v>12</v>
      </c>
      <c r="E76" s="106">
        <v>30.5</v>
      </c>
      <c r="F76" s="334"/>
      <c r="G76" s="327">
        <f t="shared" si="7"/>
        <v>0</v>
      </c>
      <c r="H76" s="31"/>
    </row>
    <row r="77" spans="1:8" ht="43.2" x14ac:dyDescent="0.25">
      <c r="A77" s="30"/>
      <c r="B77" s="101" t="s">
        <v>253</v>
      </c>
      <c r="C77" s="159" t="s">
        <v>402</v>
      </c>
      <c r="D77" s="100" t="s">
        <v>8</v>
      </c>
      <c r="E77" s="106">
        <v>95</v>
      </c>
      <c r="F77" s="334"/>
      <c r="G77" s="327"/>
      <c r="H77" s="31"/>
    </row>
    <row r="78" spans="1:8" ht="43.2" x14ac:dyDescent="0.25">
      <c r="A78" s="30"/>
      <c r="B78" s="101" t="s">
        <v>254</v>
      </c>
      <c r="C78" s="159" t="s">
        <v>145</v>
      </c>
      <c r="D78" s="82" t="s">
        <v>12</v>
      </c>
      <c r="E78" s="83">
        <v>42.6</v>
      </c>
      <c r="F78" s="329"/>
      <c r="G78" s="327">
        <f t="shared" si="7"/>
        <v>0</v>
      </c>
      <c r="H78" s="31"/>
    </row>
    <row r="79" spans="1:8" ht="44.25" customHeight="1" x14ac:dyDescent="0.25">
      <c r="A79" s="30"/>
      <c r="B79" s="101" t="s">
        <v>255</v>
      </c>
      <c r="C79" s="158" t="s">
        <v>146</v>
      </c>
      <c r="D79" s="82" t="s">
        <v>12</v>
      </c>
      <c r="E79" s="83">
        <v>3</v>
      </c>
      <c r="F79" s="329"/>
      <c r="G79" s="327">
        <f t="shared" si="7"/>
        <v>0</v>
      </c>
      <c r="H79" s="31"/>
    </row>
    <row r="80" spans="1:8" ht="57.75" customHeight="1" x14ac:dyDescent="0.25">
      <c r="A80" s="30"/>
      <c r="B80" s="101" t="s">
        <v>256</v>
      </c>
      <c r="C80" s="159" t="s">
        <v>144</v>
      </c>
      <c r="D80" s="82" t="s">
        <v>12</v>
      </c>
      <c r="E80" s="83">
        <v>181.9</v>
      </c>
      <c r="F80" s="329"/>
      <c r="G80" s="327">
        <f t="shared" si="7"/>
        <v>0</v>
      </c>
      <c r="H80" s="31"/>
    </row>
    <row r="81" spans="1:8" ht="14.4" x14ac:dyDescent="0.25">
      <c r="A81" s="30"/>
      <c r="B81" s="98"/>
      <c r="C81" s="164" t="s">
        <v>14</v>
      </c>
      <c r="D81" s="103"/>
      <c r="E81" s="180"/>
      <c r="F81" s="343"/>
      <c r="G81" s="342"/>
      <c r="H81" s="31"/>
    </row>
    <row r="82" spans="1:8" ht="57.6" x14ac:dyDescent="0.25">
      <c r="A82" s="30"/>
      <c r="B82" s="97" t="s">
        <v>257</v>
      </c>
      <c r="C82" s="159" t="s">
        <v>161</v>
      </c>
      <c r="D82" s="82" t="s">
        <v>12</v>
      </c>
      <c r="E82" s="83">
        <v>43.1</v>
      </c>
      <c r="F82" s="329"/>
      <c r="G82" s="327">
        <f t="shared" si="7"/>
        <v>0</v>
      </c>
      <c r="H82" s="31"/>
    </row>
    <row r="83" spans="1:8" ht="57.6" x14ac:dyDescent="0.25">
      <c r="A83" s="30"/>
      <c r="B83" s="97" t="s">
        <v>258</v>
      </c>
      <c r="C83" s="159" t="s">
        <v>142</v>
      </c>
      <c r="D83" s="82" t="s">
        <v>12</v>
      </c>
      <c r="E83" s="106">
        <v>135.9</v>
      </c>
      <c r="F83" s="329"/>
      <c r="G83" s="327">
        <f t="shared" si="7"/>
        <v>0</v>
      </c>
      <c r="H83" s="31"/>
    </row>
    <row r="84" spans="1:8" ht="74.25" customHeight="1" x14ac:dyDescent="0.25">
      <c r="A84" s="30"/>
      <c r="B84" s="97" t="s">
        <v>403</v>
      </c>
      <c r="C84" s="158" t="s">
        <v>143</v>
      </c>
      <c r="D84" s="84" t="s">
        <v>12</v>
      </c>
      <c r="E84" s="83">
        <v>75</v>
      </c>
      <c r="F84" s="318"/>
      <c r="G84" s="319">
        <f t="shared" si="7"/>
        <v>0</v>
      </c>
      <c r="H84" s="31"/>
    </row>
    <row r="85" spans="1:8" ht="14.4" x14ac:dyDescent="0.25">
      <c r="A85" s="30"/>
      <c r="B85" s="257" t="s">
        <v>404</v>
      </c>
      <c r="C85" s="258"/>
      <c r="D85" s="90"/>
      <c r="E85" s="177"/>
      <c r="F85" s="337"/>
      <c r="G85" s="321">
        <f>SUM(G72:G84)</f>
        <v>0</v>
      </c>
      <c r="H85" s="31"/>
    </row>
    <row r="86" spans="1:8" ht="14.4" x14ac:dyDescent="0.25">
      <c r="A86" s="30"/>
      <c r="B86" s="140">
        <v>1.1000000000000001</v>
      </c>
      <c r="C86" s="139" t="s">
        <v>13</v>
      </c>
      <c r="D86" s="138"/>
      <c r="E86" s="145"/>
      <c r="F86" s="338"/>
      <c r="G86" s="332"/>
      <c r="H86" s="31"/>
    </row>
    <row r="87" spans="1:8" ht="77.25" customHeight="1" x14ac:dyDescent="0.25">
      <c r="A87" s="30"/>
      <c r="B87" s="97" t="s">
        <v>259</v>
      </c>
      <c r="C87" s="158" t="s">
        <v>405</v>
      </c>
      <c r="D87" s="82" t="s">
        <v>8</v>
      </c>
      <c r="E87" s="106">
        <v>28.1</v>
      </c>
      <c r="F87" s="334"/>
      <c r="G87" s="327">
        <f>F87*E87</f>
        <v>0</v>
      </c>
      <c r="H87" s="31"/>
    </row>
    <row r="88" spans="1:8" ht="57.6" x14ac:dyDescent="0.25">
      <c r="A88" s="30"/>
      <c r="B88" s="97" t="s">
        <v>260</v>
      </c>
      <c r="C88" s="158" t="s">
        <v>406</v>
      </c>
      <c r="D88" s="82" t="s">
        <v>8</v>
      </c>
      <c r="E88" s="106">
        <v>14.8</v>
      </c>
      <c r="F88" s="334"/>
      <c r="G88" s="327">
        <f t="shared" ref="G88:G92" si="8">F88*E88</f>
        <v>0</v>
      </c>
      <c r="H88" s="31"/>
    </row>
    <row r="89" spans="1:8" ht="57.6" x14ac:dyDescent="0.25">
      <c r="A89" s="30"/>
      <c r="B89" s="97" t="s">
        <v>261</v>
      </c>
      <c r="C89" s="158" t="s">
        <v>340</v>
      </c>
      <c r="D89" s="100" t="s">
        <v>8</v>
      </c>
      <c r="E89" s="83">
        <v>6.2</v>
      </c>
      <c r="F89" s="334"/>
      <c r="G89" s="327">
        <f t="shared" si="8"/>
        <v>0</v>
      </c>
      <c r="H89" s="31"/>
    </row>
    <row r="90" spans="1:8" ht="43.2" x14ac:dyDescent="0.25">
      <c r="A90" s="30"/>
      <c r="B90" s="97" t="s">
        <v>262</v>
      </c>
      <c r="C90" s="159" t="s">
        <v>341</v>
      </c>
      <c r="D90" s="82" t="s">
        <v>8</v>
      </c>
      <c r="E90" s="106">
        <v>10.85</v>
      </c>
      <c r="F90" s="329"/>
      <c r="G90" s="327">
        <f t="shared" si="8"/>
        <v>0</v>
      </c>
      <c r="H90" s="31"/>
    </row>
    <row r="91" spans="1:8" ht="46.5" customHeight="1" x14ac:dyDescent="0.25">
      <c r="A91" s="30"/>
      <c r="B91" s="97" t="s">
        <v>263</v>
      </c>
      <c r="C91" s="158" t="s">
        <v>320</v>
      </c>
      <c r="D91" s="82" t="s">
        <v>8</v>
      </c>
      <c r="E91" s="106">
        <v>12.7</v>
      </c>
      <c r="F91" s="329"/>
      <c r="G91" s="327">
        <f>F91*E91</f>
        <v>0</v>
      </c>
      <c r="H91" s="31"/>
    </row>
    <row r="92" spans="1:8" ht="57.6" x14ac:dyDescent="0.25">
      <c r="A92" s="30"/>
      <c r="B92" s="97" t="s">
        <v>264</v>
      </c>
      <c r="C92" s="158" t="s">
        <v>316</v>
      </c>
      <c r="D92" s="82" t="s">
        <v>8</v>
      </c>
      <c r="E92" s="106">
        <v>172</v>
      </c>
      <c r="F92" s="329"/>
      <c r="G92" s="327">
        <f t="shared" si="8"/>
        <v>0</v>
      </c>
      <c r="H92" s="31"/>
    </row>
    <row r="93" spans="1:8" ht="42" customHeight="1" x14ac:dyDescent="0.25">
      <c r="A93" s="30"/>
      <c r="B93" s="97" t="s">
        <v>265</v>
      </c>
      <c r="C93" s="156" t="s">
        <v>162</v>
      </c>
      <c r="D93" s="75" t="s">
        <v>12</v>
      </c>
      <c r="E93" s="83">
        <v>13.2</v>
      </c>
      <c r="F93" s="311"/>
      <c r="G93" s="319">
        <f>F93*E93</f>
        <v>0</v>
      </c>
      <c r="H93" s="31"/>
    </row>
    <row r="94" spans="1:8" ht="14.4" x14ac:dyDescent="0.25">
      <c r="A94" s="30"/>
      <c r="B94" s="97" t="s">
        <v>266</v>
      </c>
      <c r="C94" s="159" t="s">
        <v>141</v>
      </c>
      <c r="D94" s="75" t="s">
        <v>8</v>
      </c>
      <c r="E94" s="83">
        <v>5.85</v>
      </c>
      <c r="F94" s="329"/>
      <c r="G94" s="327">
        <f t="shared" ref="G94" si="9">F94*E94</f>
        <v>0</v>
      </c>
      <c r="H94" s="31"/>
    </row>
    <row r="95" spans="1:8" ht="14.4" x14ac:dyDescent="0.25">
      <c r="A95" s="30"/>
      <c r="B95" s="263" t="s">
        <v>393</v>
      </c>
      <c r="C95" s="264"/>
      <c r="D95" s="103"/>
      <c r="E95" s="180"/>
      <c r="F95" s="337"/>
      <c r="G95" s="321">
        <f>SUM(G87:G94)</f>
        <v>0</v>
      </c>
      <c r="H95" s="31"/>
    </row>
    <row r="96" spans="1:8" ht="14.4" x14ac:dyDescent="0.25">
      <c r="A96" s="30"/>
      <c r="B96" s="142">
        <v>1.1100000000000001</v>
      </c>
      <c r="C96" s="165" t="s">
        <v>123</v>
      </c>
      <c r="D96" s="141"/>
      <c r="E96" s="145"/>
      <c r="F96" s="338"/>
      <c r="G96" s="332"/>
      <c r="H96" s="31"/>
    </row>
    <row r="97" spans="1:8" ht="57.6" x14ac:dyDescent="0.25">
      <c r="A97" s="30"/>
      <c r="B97" s="104" t="s">
        <v>267</v>
      </c>
      <c r="C97" s="159" t="s">
        <v>140</v>
      </c>
      <c r="D97" s="100" t="s">
        <v>12</v>
      </c>
      <c r="E97" s="106">
        <v>416.98</v>
      </c>
      <c r="F97" s="329"/>
      <c r="G97" s="327">
        <f t="shared" ref="G97:G101" si="10">F97*E97</f>
        <v>0</v>
      </c>
      <c r="H97" s="31"/>
    </row>
    <row r="98" spans="1:8" ht="43.2" x14ac:dyDescent="0.25">
      <c r="A98" s="30"/>
      <c r="B98" s="104" t="s">
        <v>268</v>
      </c>
      <c r="C98" s="159" t="s">
        <v>135</v>
      </c>
      <c r="D98" s="75" t="s">
        <v>12</v>
      </c>
      <c r="E98" s="106">
        <v>416.98</v>
      </c>
      <c r="F98" s="329"/>
      <c r="G98" s="327">
        <f t="shared" si="10"/>
        <v>0</v>
      </c>
      <c r="H98" s="31"/>
    </row>
    <row r="99" spans="1:8" ht="90.75" customHeight="1" x14ac:dyDescent="0.25">
      <c r="A99" s="30"/>
      <c r="B99" s="104" t="s">
        <v>269</v>
      </c>
      <c r="C99" s="166" t="s">
        <v>342</v>
      </c>
      <c r="D99" s="100" t="s">
        <v>12</v>
      </c>
      <c r="E99" s="106">
        <v>448.8</v>
      </c>
      <c r="F99" s="329"/>
      <c r="G99" s="327">
        <f t="shared" si="10"/>
        <v>0</v>
      </c>
      <c r="H99" s="31"/>
    </row>
    <row r="100" spans="1:8" ht="29.25" customHeight="1" x14ac:dyDescent="0.25">
      <c r="A100" s="30"/>
      <c r="B100" s="104" t="s">
        <v>270</v>
      </c>
      <c r="C100" s="159" t="s">
        <v>139</v>
      </c>
      <c r="D100" s="75" t="s">
        <v>12</v>
      </c>
      <c r="E100" s="106">
        <v>416.98</v>
      </c>
      <c r="F100" s="329"/>
      <c r="G100" s="327">
        <f t="shared" si="10"/>
        <v>0</v>
      </c>
      <c r="H100" s="31"/>
    </row>
    <row r="101" spans="1:8" ht="43.5" customHeight="1" x14ac:dyDescent="0.25">
      <c r="A101" s="30"/>
      <c r="B101" s="104" t="s">
        <v>271</v>
      </c>
      <c r="C101" s="155" t="s">
        <v>149</v>
      </c>
      <c r="D101" s="100" t="s">
        <v>8</v>
      </c>
      <c r="E101" s="106">
        <v>262.35000000000002</v>
      </c>
      <c r="F101" s="311"/>
      <c r="G101" s="319">
        <f t="shared" si="10"/>
        <v>0</v>
      </c>
      <c r="H101" s="31"/>
    </row>
    <row r="102" spans="1:8" ht="14.4" x14ac:dyDescent="0.25">
      <c r="A102" s="30"/>
      <c r="B102" s="265" t="s">
        <v>394</v>
      </c>
      <c r="C102" s="266"/>
      <c r="D102" s="99"/>
      <c r="E102" s="180"/>
      <c r="F102" s="337"/>
      <c r="G102" s="321">
        <f>SUM(G97:G101)</f>
        <v>0</v>
      </c>
      <c r="H102" s="31"/>
    </row>
    <row r="103" spans="1:8" ht="14.4" x14ac:dyDescent="0.25">
      <c r="A103" s="30"/>
      <c r="B103" s="142">
        <v>1.1200000000000001</v>
      </c>
      <c r="C103" s="143" t="s">
        <v>11</v>
      </c>
      <c r="D103" s="141"/>
      <c r="E103" s="145"/>
      <c r="F103" s="338"/>
      <c r="G103" s="332"/>
      <c r="H103" s="31"/>
    </row>
    <row r="104" spans="1:8" ht="43.2" x14ac:dyDescent="0.25">
      <c r="A104" s="30"/>
      <c r="B104" s="105" t="s">
        <v>272</v>
      </c>
      <c r="C104" s="155" t="s">
        <v>138</v>
      </c>
      <c r="D104" s="75" t="s">
        <v>8</v>
      </c>
      <c r="E104" s="106">
        <v>73.099999999999994</v>
      </c>
      <c r="F104" s="334"/>
      <c r="G104" s="327">
        <f>F104*E104</f>
        <v>0</v>
      </c>
      <c r="H104" s="31"/>
    </row>
    <row r="105" spans="1:8" ht="14.4" x14ac:dyDescent="0.25">
      <c r="A105" s="30"/>
      <c r="B105" s="265" t="s">
        <v>347</v>
      </c>
      <c r="C105" s="266"/>
      <c r="D105" s="99"/>
      <c r="E105" s="180"/>
      <c r="F105" s="337"/>
      <c r="G105" s="321">
        <f>G104</f>
        <v>0</v>
      </c>
      <c r="H105" s="31"/>
    </row>
    <row r="106" spans="1:8" ht="14.4" x14ac:dyDescent="0.25">
      <c r="A106" s="30"/>
      <c r="B106" s="140">
        <v>1.1299999999999999</v>
      </c>
      <c r="C106" s="144" t="s">
        <v>29</v>
      </c>
      <c r="D106" s="138"/>
      <c r="E106" s="145"/>
      <c r="F106" s="338"/>
      <c r="G106" s="332"/>
      <c r="H106" s="31"/>
    </row>
    <row r="107" spans="1:8" ht="72" x14ac:dyDescent="0.25">
      <c r="A107" s="30"/>
      <c r="B107" s="74" t="s">
        <v>273</v>
      </c>
      <c r="C107" s="167" t="s">
        <v>399</v>
      </c>
      <c r="D107" s="75" t="s">
        <v>12</v>
      </c>
      <c r="E107" s="83">
        <v>88.5</v>
      </c>
      <c r="F107" s="311"/>
      <c r="G107" s="319">
        <f>F107*E107</f>
        <v>0</v>
      </c>
      <c r="H107" s="31"/>
    </row>
    <row r="108" spans="1:8" ht="72" x14ac:dyDescent="0.25">
      <c r="A108" s="30"/>
      <c r="B108" s="74" t="s">
        <v>274</v>
      </c>
      <c r="C108" s="167" t="s">
        <v>137</v>
      </c>
      <c r="D108" s="75" t="s">
        <v>12</v>
      </c>
      <c r="E108" s="83">
        <v>54.9</v>
      </c>
      <c r="F108" s="311"/>
      <c r="G108" s="319">
        <f t="shared" ref="G108:G111" si="11">F108*E108</f>
        <v>0</v>
      </c>
      <c r="H108" s="31"/>
    </row>
    <row r="109" spans="1:8" ht="57.6" x14ac:dyDescent="0.25">
      <c r="A109" s="30"/>
      <c r="B109" s="74" t="s">
        <v>407</v>
      </c>
      <c r="C109" s="168" t="s">
        <v>408</v>
      </c>
      <c r="D109" s="100" t="s">
        <v>12</v>
      </c>
      <c r="E109" s="106">
        <v>9</v>
      </c>
      <c r="F109" s="334"/>
      <c r="G109" s="327">
        <f t="shared" si="11"/>
        <v>0</v>
      </c>
      <c r="H109" s="31"/>
    </row>
    <row r="110" spans="1:8" ht="72" x14ac:dyDescent="0.25">
      <c r="A110" s="30"/>
      <c r="B110" s="74" t="s">
        <v>275</v>
      </c>
      <c r="C110" s="168" t="s">
        <v>409</v>
      </c>
      <c r="D110" s="100" t="s">
        <v>12</v>
      </c>
      <c r="E110" s="106">
        <v>3</v>
      </c>
      <c r="F110" s="334"/>
      <c r="G110" s="327">
        <f t="shared" si="11"/>
        <v>0</v>
      </c>
      <c r="H110" s="31"/>
    </row>
    <row r="111" spans="1:8" ht="43.2" x14ac:dyDescent="0.25">
      <c r="A111" s="30"/>
      <c r="B111" s="74" t="s">
        <v>276</v>
      </c>
      <c r="C111" s="168" t="s">
        <v>410</v>
      </c>
      <c r="D111" s="100" t="s">
        <v>8</v>
      </c>
      <c r="E111" s="106">
        <v>8.1999999999999993</v>
      </c>
      <c r="F111" s="334"/>
      <c r="G111" s="327">
        <f t="shared" si="11"/>
        <v>0</v>
      </c>
      <c r="H111" s="31"/>
    </row>
    <row r="112" spans="1:8" ht="57.6" x14ac:dyDescent="0.25">
      <c r="A112" s="30"/>
      <c r="B112" s="74" t="s">
        <v>277</v>
      </c>
      <c r="C112" s="169" t="s">
        <v>400</v>
      </c>
      <c r="D112" s="100" t="s">
        <v>9</v>
      </c>
      <c r="E112" s="106">
        <v>1</v>
      </c>
      <c r="F112" s="326"/>
      <c r="G112" s="327">
        <f>F112*E112</f>
        <v>0</v>
      </c>
      <c r="H112" s="31"/>
    </row>
    <row r="113" spans="1:8" ht="28.8" x14ac:dyDescent="0.25">
      <c r="A113" s="30"/>
      <c r="B113" s="74" t="s">
        <v>278</v>
      </c>
      <c r="C113" s="170" t="s">
        <v>99</v>
      </c>
      <c r="D113" s="107" t="s">
        <v>48</v>
      </c>
      <c r="E113" s="181">
        <v>1</v>
      </c>
      <c r="F113" s="344"/>
      <c r="G113" s="327">
        <f t="shared" ref="G113:G114" si="12">F113*E113</f>
        <v>0</v>
      </c>
      <c r="H113" s="31"/>
    </row>
    <row r="114" spans="1:8" ht="28.8" x14ac:dyDescent="0.25">
      <c r="A114" s="30"/>
      <c r="B114" s="74" t="s">
        <v>411</v>
      </c>
      <c r="C114" s="159" t="s">
        <v>100</v>
      </c>
      <c r="D114" s="75" t="s">
        <v>48</v>
      </c>
      <c r="E114" s="83">
        <v>16</v>
      </c>
      <c r="F114" s="311"/>
      <c r="G114" s="327">
        <f t="shared" si="12"/>
        <v>0</v>
      </c>
      <c r="H114" s="31"/>
    </row>
    <row r="115" spans="1:8" ht="14.4" x14ac:dyDescent="0.25">
      <c r="A115" s="30"/>
      <c r="B115" s="257" t="s">
        <v>412</v>
      </c>
      <c r="C115" s="258"/>
      <c r="D115" s="171"/>
      <c r="E115" s="177"/>
      <c r="F115" s="320"/>
      <c r="G115" s="321">
        <f>SUM(G107:G114)</f>
        <v>0</v>
      </c>
      <c r="H115" s="31"/>
    </row>
    <row r="116" spans="1:8" ht="14.4" x14ac:dyDescent="0.25">
      <c r="A116" s="30"/>
      <c r="B116" s="267" t="s">
        <v>299</v>
      </c>
      <c r="C116" s="268"/>
      <c r="D116" s="269"/>
      <c r="E116" s="182"/>
      <c r="F116" s="345"/>
      <c r="G116" s="346">
        <f>G22+G26+G39+G46+G50+G56+G62+G69+G85+G95+G102+G105+G115+G11</f>
        <v>0</v>
      </c>
      <c r="H116" s="31"/>
    </row>
    <row r="117" spans="1:8" ht="14.4" x14ac:dyDescent="0.25">
      <c r="A117" s="30"/>
      <c r="B117" s="123">
        <v>2</v>
      </c>
      <c r="C117" s="124" t="s">
        <v>300</v>
      </c>
      <c r="D117" s="124"/>
      <c r="E117" s="183"/>
      <c r="F117" s="347"/>
      <c r="G117" s="348"/>
      <c r="H117" s="31"/>
    </row>
    <row r="118" spans="1:8" ht="14.4" x14ac:dyDescent="0.25">
      <c r="A118" s="30"/>
      <c r="B118" s="146">
        <v>2.1</v>
      </c>
      <c r="C118" s="147" t="s">
        <v>280</v>
      </c>
      <c r="D118" s="147"/>
      <c r="E118" s="184"/>
      <c r="F118" s="349"/>
      <c r="G118" s="350"/>
      <c r="H118" s="31"/>
    </row>
    <row r="119" spans="1:8" ht="86.4" x14ac:dyDescent="0.25">
      <c r="A119" s="30"/>
      <c r="B119" s="87" t="s">
        <v>24</v>
      </c>
      <c r="C119" s="110" t="s">
        <v>436</v>
      </c>
      <c r="D119" s="215" t="s">
        <v>5</v>
      </c>
      <c r="E119" s="211"/>
      <c r="F119" s="351"/>
      <c r="G119" s="327"/>
      <c r="H119" s="31"/>
    </row>
    <row r="120" spans="1:8" ht="14.4" x14ac:dyDescent="0.25">
      <c r="A120" s="30"/>
      <c r="B120" s="87" t="s">
        <v>23</v>
      </c>
      <c r="C120" s="110" t="s">
        <v>164</v>
      </c>
      <c r="D120" s="1" t="s">
        <v>462</v>
      </c>
      <c r="E120" s="212">
        <v>100</v>
      </c>
      <c r="F120" s="352"/>
      <c r="G120" s="327">
        <f t="shared" ref="G120:G128" si="13">F120*E120</f>
        <v>0</v>
      </c>
      <c r="H120" s="31"/>
    </row>
    <row r="121" spans="1:8" ht="14.4" x14ac:dyDescent="0.25">
      <c r="A121" s="30"/>
      <c r="B121" s="87" t="s">
        <v>22</v>
      </c>
      <c r="C121" s="110" t="s">
        <v>165</v>
      </c>
      <c r="D121" s="1" t="s">
        <v>462</v>
      </c>
      <c r="E121" s="212">
        <v>20</v>
      </c>
      <c r="F121" s="352"/>
      <c r="G121" s="327">
        <f t="shared" si="13"/>
        <v>0</v>
      </c>
      <c r="H121" s="31"/>
    </row>
    <row r="122" spans="1:8" ht="14.4" x14ac:dyDescent="0.25">
      <c r="A122" s="30"/>
      <c r="B122" s="87" t="s">
        <v>21</v>
      </c>
      <c r="C122" s="110" t="s">
        <v>166</v>
      </c>
      <c r="D122" s="1" t="s">
        <v>462</v>
      </c>
      <c r="E122" s="212">
        <v>50</v>
      </c>
      <c r="F122" s="352"/>
      <c r="G122" s="327">
        <f t="shared" si="13"/>
        <v>0</v>
      </c>
      <c r="H122" s="31"/>
    </row>
    <row r="123" spans="1:8" ht="14.4" x14ac:dyDescent="0.25">
      <c r="A123" s="30"/>
      <c r="B123" s="87" t="s">
        <v>93</v>
      </c>
      <c r="C123" s="110" t="s">
        <v>167</v>
      </c>
      <c r="D123" s="1" t="s">
        <v>462</v>
      </c>
      <c r="E123" s="212">
        <v>100</v>
      </c>
      <c r="F123" s="352"/>
      <c r="G123" s="327">
        <f t="shared" si="13"/>
        <v>0</v>
      </c>
      <c r="H123" s="31"/>
    </row>
    <row r="124" spans="1:8" ht="72" x14ac:dyDescent="0.25">
      <c r="A124" s="30"/>
      <c r="B124" s="87" t="s">
        <v>348</v>
      </c>
      <c r="C124" s="205" t="s">
        <v>441</v>
      </c>
      <c r="D124" s="1" t="s">
        <v>5</v>
      </c>
      <c r="E124" s="212"/>
      <c r="F124" s="352"/>
      <c r="G124" s="327"/>
      <c r="H124" s="31"/>
    </row>
    <row r="125" spans="1:8" ht="14.4" x14ac:dyDescent="0.25">
      <c r="A125" s="30"/>
      <c r="B125" s="87" t="s">
        <v>349</v>
      </c>
      <c r="C125" s="110" t="s">
        <v>168</v>
      </c>
      <c r="D125" s="1" t="s">
        <v>462</v>
      </c>
      <c r="E125" s="213">
        <v>100</v>
      </c>
      <c r="F125" s="352"/>
      <c r="G125" s="327">
        <f t="shared" si="13"/>
        <v>0</v>
      </c>
      <c r="H125" s="31"/>
    </row>
    <row r="126" spans="1:8" ht="14.4" x14ac:dyDescent="0.25">
      <c r="A126" s="30"/>
      <c r="B126" s="87" t="s">
        <v>350</v>
      </c>
      <c r="C126" s="110" t="s">
        <v>169</v>
      </c>
      <c r="D126" s="1" t="s">
        <v>462</v>
      </c>
      <c r="E126" s="213">
        <v>20</v>
      </c>
      <c r="F126" s="352"/>
      <c r="G126" s="327">
        <f t="shared" si="13"/>
        <v>0</v>
      </c>
      <c r="H126" s="31"/>
    </row>
    <row r="127" spans="1:8" ht="14.4" x14ac:dyDescent="0.25">
      <c r="A127" s="30"/>
      <c r="B127" s="87" t="s">
        <v>351</v>
      </c>
      <c r="C127" s="110" t="s">
        <v>170</v>
      </c>
      <c r="D127" s="1" t="s">
        <v>462</v>
      </c>
      <c r="E127" s="214">
        <v>50</v>
      </c>
      <c r="F127" s="352"/>
      <c r="G127" s="327">
        <f t="shared" si="13"/>
        <v>0</v>
      </c>
      <c r="H127" s="31"/>
    </row>
    <row r="128" spans="1:8" ht="14.4" x14ac:dyDescent="0.25">
      <c r="A128" s="30"/>
      <c r="B128" s="87" t="s">
        <v>352</v>
      </c>
      <c r="C128" s="110" t="s">
        <v>171</v>
      </c>
      <c r="D128" s="1" t="s">
        <v>462</v>
      </c>
      <c r="E128" s="214">
        <v>100</v>
      </c>
      <c r="F128" s="352"/>
      <c r="G128" s="327">
        <f t="shared" si="13"/>
        <v>0</v>
      </c>
      <c r="H128" s="31"/>
    </row>
    <row r="129" spans="1:8" ht="72" x14ac:dyDescent="0.25">
      <c r="A129" s="30"/>
      <c r="B129" s="87" t="s">
        <v>353</v>
      </c>
      <c r="C129" s="205" t="s">
        <v>442</v>
      </c>
      <c r="D129" s="1" t="s">
        <v>5</v>
      </c>
      <c r="E129" s="214"/>
      <c r="F129" s="352"/>
      <c r="G129" s="327"/>
      <c r="H129" s="31"/>
    </row>
    <row r="130" spans="1:8" ht="14.4" x14ac:dyDescent="0.25">
      <c r="A130" s="30"/>
      <c r="B130" s="87" t="s">
        <v>354</v>
      </c>
      <c r="C130" s="110" t="s">
        <v>172</v>
      </c>
      <c r="D130" s="1" t="s">
        <v>185</v>
      </c>
      <c r="E130" s="214">
        <v>2</v>
      </c>
      <c r="F130" s="352"/>
      <c r="G130" s="327">
        <f>F130*E130</f>
        <v>0</v>
      </c>
      <c r="H130" s="31"/>
    </row>
    <row r="131" spans="1:8" ht="14.4" x14ac:dyDescent="0.25">
      <c r="A131" s="30"/>
      <c r="B131" s="87" t="s">
        <v>355</v>
      </c>
      <c r="C131" s="110" t="s">
        <v>173</v>
      </c>
      <c r="D131" s="1" t="s">
        <v>185</v>
      </c>
      <c r="E131" s="214">
        <v>2</v>
      </c>
      <c r="F131" s="352"/>
      <c r="G131" s="327">
        <f t="shared" ref="G131:G143" si="14">F131*E131</f>
        <v>0</v>
      </c>
      <c r="H131" s="31"/>
    </row>
    <row r="132" spans="1:8" ht="73.5" customHeight="1" x14ac:dyDescent="0.25">
      <c r="A132" s="30"/>
      <c r="B132" s="87" t="s">
        <v>356</v>
      </c>
      <c r="C132" s="206" t="s">
        <v>443</v>
      </c>
      <c r="D132" s="1" t="s">
        <v>5</v>
      </c>
      <c r="E132" s="214"/>
      <c r="F132" s="352"/>
      <c r="G132" s="327"/>
      <c r="H132" s="31"/>
    </row>
    <row r="133" spans="1:8" ht="14.4" x14ac:dyDescent="0.25">
      <c r="A133" s="30"/>
      <c r="B133" s="87" t="s">
        <v>357</v>
      </c>
      <c r="C133" s="110" t="s">
        <v>174</v>
      </c>
      <c r="D133" s="1" t="s">
        <v>462</v>
      </c>
      <c r="E133" s="214">
        <v>40</v>
      </c>
      <c r="F133" s="352"/>
      <c r="G133" s="327">
        <f t="shared" si="14"/>
        <v>0</v>
      </c>
      <c r="H133" s="31"/>
    </row>
    <row r="134" spans="1:8" ht="14.4" x14ac:dyDescent="0.25">
      <c r="A134" s="30"/>
      <c r="B134" s="87" t="s">
        <v>358</v>
      </c>
      <c r="C134" s="110" t="s">
        <v>175</v>
      </c>
      <c r="D134" s="1" t="s">
        <v>462</v>
      </c>
      <c r="E134" s="214">
        <v>20</v>
      </c>
      <c r="F134" s="352"/>
      <c r="G134" s="327">
        <f t="shared" si="14"/>
        <v>0</v>
      </c>
      <c r="H134" s="31"/>
    </row>
    <row r="135" spans="1:8" ht="14.4" x14ac:dyDescent="0.25">
      <c r="A135" s="30"/>
      <c r="B135" s="87" t="s">
        <v>359</v>
      </c>
      <c r="C135" s="110" t="s">
        <v>176</v>
      </c>
      <c r="D135" s="1" t="s">
        <v>462</v>
      </c>
      <c r="E135" s="214">
        <v>80</v>
      </c>
      <c r="F135" s="352"/>
      <c r="G135" s="327">
        <f t="shared" si="14"/>
        <v>0</v>
      </c>
      <c r="H135" s="31"/>
    </row>
    <row r="136" spans="1:8" ht="14.4" x14ac:dyDescent="0.25">
      <c r="A136" s="30"/>
      <c r="B136" s="87" t="s">
        <v>360</v>
      </c>
      <c r="C136" s="110" t="s">
        <v>177</v>
      </c>
      <c r="D136" s="1" t="s">
        <v>462</v>
      </c>
      <c r="E136" s="214">
        <v>25</v>
      </c>
      <c r="F136" s="352"/>
      <c r="G136" s="327">
        <f t="shared" si="14"/>
        <v>0</v>
      </c>
      <c r="H136" s="31"/>
    </row>
    <row r="137" spans="1:8" ht="18.75" customHeight="1" x14ac:dyDescent="0.25">
      <c r="A137" s="30"/>
      <c r="B137" s="87" t="s">
        <v>361</v>
      </c>
      <c r="C137" s="110" t="s">
        <v>178</v>
      </c>
      <c r="D137" s="1" t="s">
        <v>462</v>
      </c>
      <c r="E137" s="214">
        <v>6</v>
      </c>
      <c r="F137" s="352"/>
      <c r="G137" s="327">
        <f t="shared" si="14"/>
        <v>0</v>
      </c>
      <c r="H137" s="31"/>
    </row>
    <row r="138" spans="1:8" ht="18.75" customHeight="1" x14ac:dyDescent="0.25">
      <c r="A138" s="30"/>
      <c r="B138" s="87" t="s">
        <v>362</v>
      </c>
      <c r="C138" s="110" t="s">
        <v>179</v>
      </c>
      <c r="D138" s="1" t="s">
        <v>462</v>
      </c>
      <c r="E138" s="214">
        <v>6</v>
      </c>
      <c r="F138" s="352"/>
      <c r="G138" s="327">
        <f t="shared" si="14"/>
        <v>0</v>
      </c>
      <c r="H138" s="31"/>
    </row>
    <row r="139" spans="1:8" ht="72" x14ac:dyDescent="0.25">
      <c r="A139" s="30"/>
      <c r="B139" s="87" t="s">
        <v>363</v>
      </c>
      <c r="C139" s="205" t="s">
        <v>444</v>
      </c>
      <c r="D139" s="1" t="s">
        <v>5</v>
      </c>
      <c r="E139" s="214"/>
      <c r="F139" s="352"/>
      <c r="G139" s="327"/>
      <c r="H139" s="31"/>
    </row>
    <row r="140" spans="1:8" ht="27.6" x14ac:dyDescent="0.25">
      <c r="A140" s="30"/>
      <c r="B140" s="87" t="s">
        <v>364</v>
      </c>
      <c r="C140" s="18" t="s">
        <v>180</v>
      </c>
      <c r="D140" s="1" t="s">
        <v>185</v>
      </c>
      <c r="E140" s="214">
        <v>5</v>
      </c>
      <c r="F140" s="352"/>
      <c r="G140" s="327">
        <f t="shared" si="14"/>
        <v>0</v>
      </c>
      <c r="H140" s="31"/>
    </row>
    <row r="141" spans="1:8" ht="73.5" customHeight="1" x14ac:dyDescent="0.25">
      <c r="A141" s="30"/>
      <c r="B141" s="87" t="s">
        <v>365</v>
      </c>
      <c r="C141" s="112" t="s">
        <v>445</v>
      </c>
      <c r="D141" s="1"/>
      <c r="E141" s="214"/>
      <c r="F141" s="352"/>
      <c r="G141" s="327"/>
      <c r="H141" s="31"/>
    </row>
    <row r="142" spans="1:8" ht="19.5" customHeight="1" x14ac:dyDescent="0.25">
      <c r="A142" s="30"/>
      <c r="B142" s="87" t="s">
        <v>366</v>
      </c>
      <c r="C142" s="110" t="s">
        <v>181</v>
      </c>
      <c r="D142" s="1" t="s">
        <v>9</v>
      </c>
      <c r="E142" s="214">
        <v>4</v>
      </c>
      <c r="F142" s="352"/>
      <c r="G142" s="327">
        <f t="shared" si="14"/>
        <v>0</v>
      </c>
      <c r="H142" s="31"/>
    </row>
    <row r="143" spans="1:8" ht="141.75" customHeight="1" x14ac:dyDescent="0.25">
      <c r="A143" s="30"/>
      <c r="B143" s="87" t="s">
        <v>367</v>
      </c>
      <c r="C143" s="110" t="s">
        <v>446</v>
      </c>
      <c r="D143" s="1" t="s">
        <v>5</v>
      </c>
      <c r="E143" s="214"/>
      <c r="F143" s="352"/>
      <c r="G143" s="327">
        <f t="shared" si="14"/>
        <v>0</v>
      </c>
      <c r="H143" s="31"/>
    </row>
    <row r="144" spans="1:8" ht="28.8" x14ac:dyDescent="0.25">
      <c r="A144" s="30"/>
      <c r="B144" s="87" t="s">
        <v>368</v>
      </c>
      <c r="C144" s="210" t="s">
        <v>437</v>
      </c>
      <c r="D144" s="1" t="s">
        <v>9</v>
      </c>
      <c r="E144" s="214">
        <v>6</v>
      </c>
      <c r="F144" s="352"/>
      <c r="G144" s="327"/>
      <c r="H144" s="31"/>
    </row>
    <row r="145" spans="1:8" ht="144" x14ac:dyDescent="0.25">
      <c r="A145" s="30"/>
      <c r="B145" s="87" t="s">
        <v>369</v>
      </c>
      <c r="C145" s="208" t="s">
        <v>447</v>
      </c>
      <c r="D145" s="1" t="s">
        <v>5</v>
      </c>
      <c r="E145" s="212"/>
      <c r="F145" s="352"/>
      <c r="G145" s="327">
        <f t="shared" ref="G145" si="15">F145*E145</f>
        <v>0</v>
      </c>
      <c r="H145" s="31"/>
    </row>
    <row r="146" spans="1:8" ht="43.2" x14ac:dyDescent="0.25">
      <c r="A146" s="30"/>
      <c r="B146" s="87" t="s">
        <v>370</v>
      </c>
      <c r="C146" s="207" t="s">
        <v>438</v>
      </c>
      <c r="D146" s="1" t="s">
        <v>9</v>
      </c>
      <c r="E146" s="212">
        <v>1</v>
      </c>
      <c r="F146" s="352"/>
      <c r="G146" s="327"/>
      <c r="H146" s="31"/>
    </row>
    <row r="147" spans="1:8" ht="115.2" x14ac:dyDescent="0.25">
      <c r="A147" s="30"/>
      <c r="B147" s="87" t="s">
        <v>371</v>
      </c>
      <c r="C147" s="208" t="s">
        <v>448</v>
      </c>
      <c r="D147" s="1" t="s">
        <v>5</v>
      </c>
      <c r="E147" s="212"/>
      <c r="F147" s="352"/>
      <c r="G147" s="327">
        <f>F147*E147</f>
        <v>0</v>
      </c>
      <c r="H147" s="31"/>
    </row>
    <row r="148" spans="1:8" ht="43.2" x14ac:dyDescent="0.25">
      <c r="A148" s="30"/>
      <c r="B148" s="87" t="s">
        <v>372</v>
      </c>
      <c r="C148" s="210" t="s">
        <v>439</v>
      </c>
      <c r="D148" s="1" t="s">
        <v>9</v>
      </c>
      <c r="E148" s="212">
        <v>1</v>
      </c>
      <c r="F148" s="352"/>
      <c r="G148" s="327"/>
      <c r="H148" s="31"/>
    </row>
    <row r="149" spans="1:8" ht="72" x14ac:dyDescent="0.25">
      <c r="A149" s="30"/>
      <c r="B149" s="87" t="s">
        <v>373</v>
      </c>
      <c r="C149" s="208" t="s">
        <v>449</v>
      </c>
      <c r="D149" s="1" t="s">
        <v>5</v>
      </c>
      <c r="E149" s="212"/>
      <c r="F149" s="352"/>
      <c r="G149" s="327">
        <f t="shared" ref="G149:G165" si="16">F149*E149</f>
        <v>0</v>
      </c>
      <c r="H149" s="31"/>
    </row>
    <row r="150" spans="1:8" ht="28.8" x14ac:dyDescent="0.25">
      <c r="A150" s="30"/>
      <c r="B150" s="87" t="s">
        <v>374</v>
      </c>
      <c r="C150" s="210" t="s">
        <v>182</v>
      </c>
      <c r="D150" s="1" t="s">
        <v>9</v>
      </c>
      <c r="E150" s="212">
        <v>6</v>
      </c>
      <c r="F150" s="352"/>
      <c r="G150" s="327"/>
      <c r="H150" s="31"/>
    </row>
    <row r="151" spans="1:8" ht="28.8" x14ac:dyDescent="0.25">
      <c r="A151" s="30"/>
      <c r="B151" s="87" t="s">
        <v>375</v>
      </c>
      <c r="C151" s="207" t="s">
        <v>183</v>
      </c>
      <c r="D151" s="1" t="s">
        <v>9</v>
      </c>
      <c r="E151" s="212">
        <v>6</v>
      </c>
      <c r="F151" s="352"/>
      <c r="G151" s="327">
        <f t="shared" si="16"/>
        <v>0</v>
      </c>
      <c r="H151" s="31"/>
    </row>
    <row r="152" spans="1:8" ht="34.5" customHeight="1" x14ac:dyDescent="0.25">
      <c r="A152" s="30"/>
      <c r="B152" s="87" t="s">
        <v>376</v>
      </c>
      <c r="C152" s="207" t="s">
        <v>184</v>
      </c>
      <c r="D152" s="1" t="s">
        <v>9</v>
      </c>
      <c r="E152" s="212">
        <v>6</v>
      </c>
      <c r="F152" s="352"/>
      <c r="G152" s="327">
        <f t="shared" si="16"/>
        <v>0</v>
      </c>
      <c r="H152" s="31"/>
    </row>
    <row r="153" spans="1:8" ht="28.8" x14ac:dyDescent="0.25">
      <c r="A153" s="30"/>
      <c r="B153" s="87" t="s">
        <v>377</v>
      </c>
      <c r="C153" s="207" t="s">
        <v>440</v>
      </c>
      <c r="D153" s="1" t="s">
        <v>9</v>
      </c>
      <c r="E153" s="212">
        <v>6</v>
      </c>
      <c r="F153" s="352"/>
      <c r="G153" s="327">
        <f t="shared" si="16"/>
        <v>0</v>
      </c>
      <c r="H153" s="31"/>
    </row>
    <row r="154" spans="1:8" ht="57.6" x14ac:dyDescent="0.25">
      <c r="A154" s="30"/>
      <c r="B154" s="87" t="s">
        <v>378</v>
      </c>
      <c r="C154" s="209" t="s">
        <v>450</v>
      </c>
      <c r="D154" s="1" t="s">
        <v>9</v>
      </c>
      <c r="E154" s="212">
        <v>1</v>
      </c>
      <c r="F154" s="352"/>
      <c r="G154" s="327">
        <f t="shared" si="16"/>
        <v>0</v>
      </c>
      <c r="H154" s="31"/>
    </row>
    <row r="155" spans="1:8" ht="43.2" x14ac:dyDescent="0.25">
      <c r="A155" s="30"/>
      <c r="B155" s="87" t="s">
        <v>379</v>
      </c>
      <c r="C155" s="209" t="s">
        <v>451</v>
      </c>
      <c r="D155" s="1" t="s">
        <v>9</v>
      </c>
      <c r="E155" s="212">
        <v>3</v>
      </c>
      <c r="F155" s="352"/>
      <c r="G155" s="327">
        <f t="shared" si="16"/>
        <v>0</v>
      </c>
      <c r="H155" s="31"/>
    </row>
    <row r="156" spans="1:8" ht="43.2" x14ac:dyDescent="0.25">
      <c r="A156" s="30"/>
      <c r="B156" s="87" t="s">
        <v>380</v>
      </c>
      <c r="C156" s="209" t="s">
        <v>452</v>
      </c>
      <c r="D156" s="1" t="s">
        <v>9</v>
      </c>
      <c r="E156" s="212">
        <v>1</v>
      </c>
      <c r="F156" s="352"/>
      <c r="G156" s="327">
        <f t="shared" si="16"/>
        <v>0</v>
      </c>
      <c r="H156" s="31"/>
    </row>
    <row r="157" spans="1:8" ht="14.4" x14ac:dyDescent="0.25">
      <c r="A157" s="30"/>
      <c r="B157" s="261" t="s">
        <v>381</v>
      </c>
      <c r="C157" s="262"/>
      <c r="D157" s="108"/>
      <c r="E157" s="186"/>
      <c r="F157" s="353"/>
      <c r="G157" s="354">
        <f>SUM(G120:G156)</f>
        <v>0</v>
      </c>
      <c r="H157" s="31"/>
    </row>
    <row r="158" spans="1:8" ht="14.4" x14ac:dyDescent="0.25">
      <c r="A158" s="30"/>
      <c r="B158" s="146">
        <v>2.2000000000000002</v>
      </c>
      <c r="C158" s="172" t="s">
        <v>279</v>
      </c>
      <c r="D158" s="148"/>
      <c r="E158" s="195"/>
      <c r="F158" s="355"/>
      <c r="G158" s="356"/>
      <c r="H158" s="31"/>
    </row>
    <row r="159" spans="1:8" ht="43.2" x14ac:dyDescent="0.25">
      <c r="A159" s="30"/>
      <c r="B159" s="87" t="s">
        <v>19</v>
      </c>
      <c r="C159" s="209" t="s">
        <v>343</v>
      </c>
      <c r="D159" s="1" t="s">
        <v>5</v>
      </c>
      <c r="E159" s="185"/>
      <c r="F159" s="351"/>
      <c r="G159" s="327"/>
      <c r="H159" s="31"/>
    </row>
    <row r="160" spans="1:8" ht="28.8" x14ac:dyDescent="0.25">
      <c r="A160" s="30"/>
      <c r="B160" s="87" t="s">
        <v>51</v>
      </c>
      <c r="C160" s="209" t="s">
        <v>453</v>
      </c>
      <c r="D160" s="1" t="s">
        <v>462</v>
      </c>
      <c r="E160" s="1">
        <v>100</v>
      </c>
      <c r="F160" s="357"/>
      <c r="G160" s="327">
        <f t="shared" si="16"/>
        <v>0</v>
      </c>
      <c r="H160" s="31"/>
    </row>
    <row r="161" spans="1:8" ht="33.75" customHeight="1" x14ac:dyDescent="0.25">
      <c r="A161" s="30"/>
      <c r="B161" s="87" t="s">
        <v>281</v>
      </c>
      <c r="C161" s="209" t="s">
        <v>344</v>
      </c>
      <c r="D161" s="1" t="s">
        <v>5</v>
      </c>
      <c r="E161" s="1"/>
      <c r="F161" s="357"/>
      <c r="G161" s="327"/>
      <c r="H161" s="31"/>
    </row>
    <row r="162" spans="1:8" ht="28.8" x14ac:dyDescent="0.25">
      <c r="A162" s="30"/>
      <c r="B162" s="87" t="s">
        <v>282</v>
      </c>
      <c r="C162" s="209" t="s">
        <v>454</v>
      </c>
      <c r="D162" s="1" t="s">
        <v>185</v>
      </c>
      <c r="E162" s="1">
        <v>1</v>
      </c>
      <c r="F162" s="357"/>
      <c r="G162" s="327">
        <f t="shared" si="16"/>
        <v>0</v>
      </c>
      <c r="H162" s="31"/>
    </row>
    <row r="163" spans="1:8" ht="28.8" x14ac:dyDescent="0.25">
      <c r="A163" s="30"/>
      <c r="B163" s="87" t="s">
        <v>283</v>
      </c>
      <c r="C163" s="209" t="s">
        <v>455</v>
      </c>
      <c r="D163" s="1" t="s">
        <v>185</v>
      </c>
      <c r="E163" s="1">
        <v>1</v>
      </c>
      <c r="F163" s="357"/>
      <c r="G163" s="327">
        <f t="shared" si="16"/>
        <v>0</v>
      </c>
      <c r="H163" s="31"/>
    </row>
    <row r="164" spans="1:8" ht="34.5" customHeight="1" x14ac:dyDescent="0.25">
      <c r="A164" s="30"/>
      <c r="B164" s="87" t="s">
        <v>284</v>
      </c>
      <c r="C164" s="209" t="s">
        <v>457</v>
      </c>
      <c r="D164" s="1" t="s">
        <v>5</v>
      </c>
      <c r="E164" s="1"/>
      <c r="F164" s="357"/>
      <c r="G164" s="327"/>
      <c r="H164" s="31"/>
    </row>
    <row r="165" spans="1:8" ht="28.8" x14ac:dyDescent="0.25">
      <c r="A165" s="30"/>
      <c r="B165" s="87" t="s">
        <v>285</v>
      </c>
      <c r="C165" s="209" t="s">
        <v>456</v>
      </c>
      <c r="D165" s="1" t="s">
        <v>462</v>
      </c>
      <c r="E165" s="1">
        <v>25</v>
      </c>
      <c r="F165" s="357"/>
      <c r="G165" s="327">
        <f t="shared" si="16"/>
        <v>0</v>
      </c>
      <c r="H165" s="31"/>
    </row>
    <row r="166" spans="1:8" ht="58.8" x14ac:dyDescent="0.25">
      <c r="A166" s="30"/>
      <c r="B166" s="87" t="s">
        <v>286</v>
      </c>
      <c r="C166" s="209" t="s">
        <v>458</v>
      </c>
      <c r="D166" s="1" t="s">
        <v>9</v>
      </c>
      <c r="E166" s="1">
        <v>1</v>
      </c>
      <c r="F166" s="357"/>
      <c r="G166" s="327"/>
      <c r="H166" s="31"/>
    </row>
    <row r="167" spans="1:8" ht="43.2" x14ac:dyDescent="0.25">
      <c r="A167" s="30"/>
      <c r="B167" s="87" t="s">
        <v>287</v>
      </c>
      <c r="C167" s="209" t="s">
        <v>459</v>
      </c>
      <c r="D167" s="1" t="s">
        <v>186</v>
      </c>
      <c r="E167" s="1">
        <v>1</v>
      </c>
      <c r="F167" s="357"/>
      <c r="G167" s="327"/>
      <c r="H167" s="31"/>
    </row>
    <row r="168" spans="1:8" ht="43.2" x14ac:dyDescent="0.25">
      <c r="A168" s="30"/>
      <c r="B168" s="87" t="s">
        <v>288</v>
      </c>
      <c r="C168" s="209" t="s">
        <v>345</v>
      </c>
      <c r="D168" s="1" t="s">
        <v>186</v>
      </c>
      <c r="E168" s="1">
        <v>1</v>
      </c>
      <c r="F168" s="357"/>
      <c r="G168" s="327"/>
      <c r="H168" s="31"/>
    </row>
    <row r="169" spans="1:8" ht="28.8" x14ac:dyDescent="0.25">
      <c r="A169" s="30"/>
      <c r="B169" s="87" t="s">
        <v>289</v>
      </c>
      <c r="C169" s="209" t="s">
        <v>460</v>
      </c>
      <c r="D169" s="1" t="s">
        <v>462</v>
      </c>
      <c r="E169" s="1">
        <v>25</v>
      </c>
      <c r="F169" s="357"/>
      <c r="G169" s="327"/>
      <c r="H169" s="31"/>
    </row>
    <row r="170" spans="1:8" ht="28.8" x14ac:dyDescent="0.25">
      <c r="A170" s="30"/>
      <c r="B170" s="87" t="s">
        <v>290</v>
      </c>
      <c r="C170" s="209" t="s">
        <v>461</v>
      </c>
      <c r="D170" s="1" t="s">
        <v>462</v>
      </c>
      <c r="E170" s="1">
        <v>25</v>
      </c>
      <c r="F170" s="357"/>
      <c r="G170" s="327"/>
      <c r="H170" s="31"/>
    </row>
    <row r="171" spans="1:8" ht="14.4" x14ac:dyDescent="0.25">
      <c r="A171" s="30"/>
      <c r="B171" s="261" t="s">
        <v>298</v>
      </c>
      <c r="C171" s="262"/>
      <c r="D171" s="108"/>
      <c r="E171" s="108"/>
      <c r="F171" s="353"/>
      <c r="G171" s="358">
        <f>SUM(G159:G170)</f>
        <v>0</v>
      </c>
      <c r="H171" s="31"/>
    </row>
    <row r="172" spans="1:8" ht="14.4" x14ac:dyDescent="0.25">
      <c r="A172" s="30"/>
      <c r="B172" s="270" t="s">
        <v>301</v>
      </c>
      <c r="C172" s="271"/>
      <c r="D172" s="272"/>
      <c r="E172" s="188"/>
      <c r="F172" s="359"/>
      <c r="G172" s="360">
        <f>G171+G157</f>
        <v>0</v>
      </c>
      <c r="H172" s="31"/>
    </row>
    <row r="173" spans="1:8" ht="14.4" x14ac:dyDescent="0.25">
      <c r="A173" s="30"/>
      <c r="B173" s="125">
        <v>3</v>
      </c>
      <c r="C173" s="173" t="s">
        <v>303</v>
      </c>
      <c r="D173" s="126"/>
      <c r="E173" s="189"/>
      <c r="F173" s="361"/>
      <c r="G173" s="362"/>
      <c r="H173" s="31"/>
    </row>
    <row r="174" spans="1:8" ht="14.4" x14ac:dyDescent="0.25">
      <c r="A174" s="30"/>
      <c r="B174" s="149">
        <v>3.1</v>
      </c>
      <c r="C174" s="174" t="s">
        <v>187</v>
      </c>
      <c r="D174" s="141"/>
      <c r="E174" s="190"/>
      <c r="F174" s="339"/>
      <c r="G174" s="363"/>
      <c r="H174" s="31"/>
    </row>
    <row r="175" spans="1:8" ht="27.6" x14ac:dyDescent="0.3">
      <c r="A175" s="30"/>
      <c r="B175" s="87" t="s">
        <v>163</v>
      </c>
      <c r="C175" s="201" t="s">
        <v>423</v>
      </c>
      <c r="D175" s="202" t="s">
        <v>6</v>
      </c>
      <c r="E175" s="203">
        <v>1</v>
      </c>
      <c r="F175" s="364"/>
      <c r="G175" s="365">
        <f>E175*F175</f>
        <v>0</v>
      </c>
      <c r="H175" s="31"/>
    </row>
    <row r="176" spans="1:8" ht="41.4" x14ac:dyDescent="0.3">
      <c r="A176" s="30"/>
      <c r="B176" s="87" t="s">
        <v>211</v>
      </c>
      <c r="C176" s="201" t="s">
        <v>424</v>
      </c>
      <c r="D176" s="202" t="s">
        <v>6</v>
      </c>
      <c r="E176" s="203">
        <v>1</v>
      </c>
      <c r="F176" s="364"/>
      <c r="G176" s="365">
        <f>E176*F176</f>
        <v>0</v>
      </c>
      <c r="H176" s="31"/>
    </row>
    <row r="177" spans="1:8" ht="27.6" x14ac:dyDescent="0.3">
      <c r="A177" s="30"/>
      <c r="B177" s="87" t="s">
        <v>212</v>
      </c>
      <c r="C177" s="201" t="s">
        <v>321</v>
      </c>
      <c r="D177" s="202" t="s">
        <v>58</v>
      </c>
      <c r="E177" s="203">
        <v>1</v>
      </c>
      <c r="F177" s="364"/>
      <c r="G177" s="365">
        <f t="shared" ref="G177:G202" si="17">F177*E177</f>
        <v>0</v>
      </c>
      <c r="H177" s="31"/>
    </row>
    <row r="178" spans="1:8" ht="41.4" x14ac:dyDescent="0.3">
      <c r="A178" s="30"/>
      <c r="B178" s="87" t="s">
        <v>37</v>
      </c>
      <c r="C178" s="201" t="s">
        <v>188</v>
      </c>
      <c r="D178" s="202" t="s">
        <v>9</v>
      </c>
      <c r="E178" s="203">
        <v>1</v>
      </c>
      <c r="F178" s="364"/>
      <c r="G178" s="365">
        <f t="shared" si="17"/>
        <v>0</v>
      </c>
      <c r="H178" s="31"/>
    </row>
    <row r="179" spans="1:8" ht="41.4" x14ac:dyDescent="0.3">
      <c r="A179" s="30"/>
      <c r="B179" s="87" t="s">
        <v>38</v>
      </c>
      <c r="C179" s="201" t="s">
        <v>189</v>
      </c>
      <c r="D179" s="202" t="s">
        <v>9</v>
      </c>
      <c r="E179" s="203">
        <v>1</v>
      </c>
      <c r="F179" s="364"/>
      <c r="G179" s="365">
        <f t="shared" si="17"/>
        <v>0</v>
      </c>
      <c r="H179" s="31"/>
    </row>
    <row r="180" spans="1:8" ht="41.4" x14ac:dyDescent="0.3">
      <c r="A180" s="30"/>
      <c r="B180" s="87" t="s">
        <v>39</v>
      </c>
      <c r="C180" s="201" t="s">
        <v>190</v>
      </c>
      <c r="D180" s="202" t="s">
        <v>9</v>
      </c>
      <c r="E180" s="203">
        <v>1</v>
      </c>
      <c r="F180" s="364"/>
      <c r="G180" s="365"/>
      <c r="H180" s="31"/>
    </row>
    <row r="181" spans="1:8" ht="27.6" x14ac:dyDescent="0.3">
      <c r="A181" s="30"/>
      <c r="B181" s="87" t="s">
        <v>67</v>
      </c>
      <c r="C181" s="201" t="s">
        <v>425</v>
      </c>
      <c r="D181" s="1" t="s">
        <v>8</v>
      </c>
      <c r="E181" s="20">
        <v>20</v>
      </c>
      <c r="F181" s="364"/>
      <c r="G181" s="365">
        <f t="shared" si="17"/>
        <v>0</v>
      </c>
      <c r="H181" s="31"/>
    </row>
    <row r="182" spans="1:8" ht="41.4" x14ac:dyDescent="0.3">
      <c r="A182" s="30"/>
      <c r="B182" s="87" t="s">
        <v>68</v>
      </c>
      <c r="C182" s="204" t="s">
        <v>426</v>
      </c>
      <c r="D182" s="202" t="s">
        <v>8</v>
      </c>
      <c r="E182" s="203">
        <v>40</v>
      </c>
      <c r="F182" s="364"/>
      <c r="G182" s="365">
        <f t="shared" si="17"/>
        <v>0</v>
      </c>
      <c r="H182" s="31"/>
    </row>
    <row r="183" spans="1:8" ht="41.4" x14ac:dyDescent="0.3">
      <c r="A183" s="30"/>
      <c r="B183" s="87" t="s">
        <v>69</v>
      </c>
      <c r="C183" s="204" t="s">
        <v>191</v>
      </c>
      <c r="D183" s="202" t="s">
        <v>8</v>
      </c>
      <c r="E183" s="203">
        <v>3</v>
      </c>
      <c r="F183" s="364"/>
      <c r="G183" s="365">
        <f t="shared" si="17"/>
        <v>0</v>
      </c>
      <c r="H183" s="31"/>
    </row>
    <row r="184" spans="1:8" ht="41.4" x14ac:dyDescent="0.3">
      <c r="A184" s="30"/>
      <c r="B184" s="87" t="s">
        <v>70</v>
      </c>
      <c r="C184" s="204" t="s">
        <v>427</v>
      </c>
      <c r="D184" s="202" t="s">
        <v>8</v>
      </c>
      <c r="E184" s="203">
        <f>2*180</f>
        <v>360</v>
      </c>
      <c r="F184" s="364"/>
      <c r="G184" s="365">
        <f t="shared" si="17"/>
        <v>0</v>
      </c>
      <c r="H184" s="31"/>
    </row>
    <row r="185" spans="1:8" ht="41.4" x14ac:dyDescent="0.3">
      <c r="A185" s="30"/>
      <c r="B185" s="87" t="s">
        <v>71</v>
      </c>
      <c r="C185" s="204" t="s">
        <v>192</v>
      </c>
      <c r="D185" s="202" t="s">
        <v>8</v>
      </c>
      <c r="E185" s="203">
        <v>280</v>
      </c>
      <c r="F185" s="364"/>
      <c r="G185" s="365">
        <f t="shared" si="17"/>
        <v>0</v>
      </c>
      <c r="H185" s="31"/>
    </row>
    <row r="186" spans="1:8" ht="41.4" x14ac:dyDescent="0.3">
      <c r="A186" s="30"/>
      <c r="B186" s="87" t="s">
        <v>72</v>
      </c>
      <c r="C186" s="204" t="s">
        <v>193</v>
      </c>
      <c r="D186" s="202" t="s">
        <v>8</v>
      </c>
      <c r="E186" s="203">
        <f>895-290-340</f>
        <v>265</v>
      </c>
      <c r="F186" s="364"/>
      <c r="G186" s="365">
        <f t="shared" si="17"/>
        <v>0</v>
      </c>
      <c r="H186" s="31"/>
    </row>
    <row r="187" spans="1:8" ht="27.6" x14ac:dyDescent="0.3">
      <c r="A187" s="30"/>
      <c r="B187" s="87" t="s">
        <v>73</v>
      </c>
      <c r="C187" s="201" t="s">
        <v>59</v>
      </c>
      <c r="D187" s="202" t="s">
        <v>58</v>
      </c>
      <c r="E187" s="203">
        <v>44</v>
      </c>
      <c r="F187" s="364"/>
      <c r="G187" s="365">
        <f t="shared" si="17"/>
        <v>0</v>
      </c>
      <c r="H187" s="31"/>
    </row>
    <row r="188" spans="1:8" ht="27.6" x14ac:dyDescent="0.3">
      <c r="A188" s="30"/>
      <c r="B188" s="87" t="s">
        <v>74</v>
      </c>
      <c r="C188" s="201" t="s">
        <v>60</v>
      </c>
      <c r="D188" s="202" t="s">
        <v>58</v>
      </c>
      <c r="E188" s="203">
        <v>6</v>
      </c>
      <c r="F188" s="364"/>
      <c r="G188" s="365">
        <f t="shared" si="17"/>
        <v>0</v>
      </c>
      <c r="H188" s="31"/>
    </row>
    <row r="189" spans="1:8" ht="33" customHeight="1" x14ac:dyDescent="0.3">
      <c r="A189" s="30"/>
      <c r="B189" s="87" t="s">
        <v>75</v>
      </c>
      <c r="C189" s="201" t="s">
        <v>194</v>
      </c>
      <c r="D189" s="202" t="s">
        <v>58</v>
      </c>
      <c r="E189" s="203">
        <v>17</v>
      </c>
      <c r="F189" s="364"/>
      <c r="G189" s="365">
        <f t="shared" si="17"/>
        <v>0</v>
      </c>
      <c r="H189" s="31"/>
    </row>
    <row r="190" spans="1:8" ht="27.6" x14ac:dyDescent="0.3">
      <c r="A190" s="30"/>
      <c r="B190" s="87" t="s">
        <v>213</v>
      </c>
      <c r="C190" s="201" t="s">
        <v>195</v>
      </c>
      <c r="D190" s="202" t="s">
        <v>58</v>
      </c>
      <c r="E190" s="203">
        <v>5</v>
      </c>
      <c r="F190" s="364"/>
      <c r="G190" s="365">
        <f t="shared" si="17"/>
        <v>0</v>
      </c>
      <c r="H190" s="31"/>
    </row>
    <row r="191" spans="1:8" ht="41.4" x14ac:dyDescent="0.3">
      <c r="A191" s="30"/>
      <c r="B191" s="87" t="s">
        <v>214</v>
      </c>
      <c r="C191" s="201" t="s">
        <v>322</v>
      </c>
      <c r="D191" s="202" t="s">
        <v>58</v>
      </c>
      <c r="E191" s="203">
        <v>11</v>
      </c>
      <c r="F191" s="364"/>
      <c r="G191" s="365">
        <f t="shared" si="17"/>
        <v>0</v>
      </c>
      <c r="H191" s="31"/>
    </row>
    <row r="192" spans="1:8" ht="41.4" x14ac:dyDescent="0.3">
      <c r="A192" s="30"/>
      <c r="B192" s="87" t="s">
        <v>215</v>
      </c>
      <c r="C192" s="201" t="s">
        <v>61</v>
      </c>
      <c r="D192" s="202" t="s">
        <v>57</v>
      </c>
      <c r="E192" s="203">
        <v>1</v>
      </c>
      <c r="F192" s="364"/>
      <c r="G192" s="365"/>
      <c r="H192" s="31"/>
    </row>
    <row r="193" spans="1:8" ht="41.4" x14ac:dyDescent="0.3">
      <c r="A193" s="30"/>
      <c r="B193" s="87" t="s">
        <v>216</v>
      </c>
      <c r="C193" s="201" t="s">
        <v>428</v>
      </c>
      <c r="D193" s="1" t="s">
        <v>8</v>
      </c>
      <c r="E193" s="20">
        <f>290+340</f>
        <v>630</v>
      </c>
      <c r="F193" s="366"/>
      <c r="G193" s="365">
        <f t="shared" si="17"/>
        <v>0</v>
      </c>
      <c r="H193" s="31"/>
    </row>
    <row r="194" spans="1:8" ht="27.6" x14ac:dyDescent="0.3">
      <c r="A194" s="30"/>
      <c r="B194" s="87" t="s">
        <v>217</v>
      </c>
      <c r="C194" s="204" t="s">
        <v>62</v>
      </c>
      <c r="D194" s="202" t="s">
        <v>9</v>
      </c>
      <c r="E194" s="203">
        <f>44+46+2</f>
        <v>92</v>
      </c>
      <c r="F194" s="364"/>
      <c r="G194" s="365">
        <f t="shared" si="17"/>
        <v>0</v>
      </c>
      <c r="H194" s="31"/>
    </row>
    <row r="195" spans="1:8" ht="27.6" x14ac:dyDescent="0.3">
      <c r="A195" s="30"/>
      <c r="B195" s="87" t="s">
        <v>218</v>
      </c>
      <c r="C195" s="204" t="s">
        <v>196</v>
      </c>
      <c r="D195" s="202" t="s">
        <v>9</v>
      </c>
      <c r="E195" s="203">
        <v>12</v>
      </c>
      <c r="F195" s="364"/>
      <c r="G195" s="365">
        <f t="shared" si="17"/>
        <v>0</v>
      </c>
      <c r="H195" s="31"/>
    </row>
    <row r="196" spans="1:8" ht="30.75" customHeight="1" x14ac:dyDescent="0.3">
      <c r="A196" s="30"/>
      <c r="B196" s="87" t="s">
        <v>219</v>
      </c>
      <c r="C196" s="204" t="s">
        <v>63</v>
      </c>
      <c r="D196" s="202" t="s">
        <v>9</v>
      </c>
      <c r="E196" s="203">
        <v>3</v>
      </c>
      <c r="F196" s="364"/>
      <c r="G196" s="365">
        <f t="shared" si="17"/>
        <v>0</v>
      </c>
      <c r="H196" s="31"/>
    </row>
    <row r="197" spans="1:8" ht="27.6" x14ac:dyDescent="0.3">
      <c r="A197" s="30"/>
      <c r="B197" s="87" t="s">
        <v>220</v>
      </c>
      <c r="C197" s="201" t="s">
        <v>197</v>
      </c>
      <c r="D197" s="202" t="s">
        <v>58</v>
      </c>
      <c r="E197" s="203">
        <v>10</v>
      </c>
      <c r="F197" s="364"/>
      <c r="G197" s="365">
        <f t="shared" si="17"/>
        <v>0</v>
      </c>
      <c r="H197" s="31"/>
    </row>
    <row r="198" spans="1:8" ht="27.6" x14ac:dyDescent="0.3">
      <c r="A198" s="30"/>
      <c r="B198" s="87" t="s">
        <v>221</v>
      </c>
      <c r="C198" s="201" t="s">
        <v>198</v>
      </c>
      <c r="D198" s="202" t="s">
        <v>58</v>
      </c>
      <c r="E198" s="203">
        <v>24</v>
      </c>
      <c r="F198" s="364"/>
      <c r="G198" s="365">
        <f t="shared" si="17"/>
        <v>0</v>
      </c>
      <c r="H198" s="31"/>
    </row>
    <row r="199" spans="1:8" ht="27.6" x14ac:dyDescent="0.3">
      <c r="A199" s="30"/>
      <c r="B199" s="87" t="s">
        <v>222</v>
      </c>
      <c r="C199" s="201" t="s">
        <v>64</v>
      </c>
      <c r="D199" s="202" t="s">
        <v>58</v>
      </c>
      <c r="E199" s="203">
        <v>5</v>
      </c>
      <c r="F199" s="364"/>
      <c r="G199" s="365">
        <f t="shared" si="17"/>
        <v>0</v>
      </c>
      <c r="H199" s="31"/>
    </row>
    <row r="200" spans="1:8" ht="27.6" x14ac:dyDescent="0.3">
      <c r="A200" s="30"/>
      <c r="B200" s="87" t="s">
        <v>323</v>
      </c>
      <c r="C200" s="201" t="s">
        <v>199</v>
      </c>
      <c r="D200" s="202" t="s">
        <v>58</v>
      </c>
      <c r="E200" s="203">
        <f>15+32+2</f>
        <v>49</v>
      </c>
      <c r="F200" s="364"/>
      <c r="G200" s="365">
        <f t="shared" si="17"/>
        <v>0</v>
      </c>
      <c r="H200" s="31"/>
    </row>
    <row r="201" spans="1:8" ht="31.5" customHeight="1" x14ac:dyDescent="0.3">
      <c r="A201" s="30"/>
      <c r="B201" s="87" t="s">
        <v>429</v>
      </c>
      <c r="C201" s="201" t="s">
        <v>200</v>
      </c>
      <c r="D201" s="202" t="s">
        <v>58</v>
      </c>
      <c r="E201" s="203">
        <v>4</v>
      </c>
      <c r="F201" s="364"/>
      <c r="G201" s="365">
        <f t="shared" si="17"/>
        <v>0</v>
      </c>
      <c r="H201" s="31"/>
    </row>
    <row r="202" spans="1:8" ht="21.75" customHeight="1" x14ac:dyDescent="0.3">
      <c r="A202" s="30"/>
      <c r="B202" s="87" t="s">
        <v>430</v>
      </c>
      <c r="C202" s="201" t="s">
        <v>201</v>
      </c>
      <c r="D202" s="202" t="s">
        <v>58</v>
      </c>
      <c r="E202" s="203">
        <v>12</v>
      </c>
      <c r="F202" s="364"/>
      <c r="G202" s="365">
        <f t="shared" si="17"/>
        <v>0</v>
      </c>
      <c r="H202" s="31"/>
    </row>
    <row r="203" spans="1:8" ht="21.75" customHeight="1" x14ac:dyDescent="0.3">
      <c r="A203" s="30"/>
      <c r="B203" s="87" t="s">
        <v>431</v>
      </c>
      <c r="C203" s="201" t="s">
        <v>202</v>
      </c>
      <c r="D203" s="202" t="s">
        <v>58</v>
      </c>
      <c r="E203" s="203">
        <v>120</v>
      </c>
      <c r="F203" s="364"/>
      <c r="G203" s="365"/>
      <c r="H203" s="31"/>
    </row>
    <row r="204" spans="1:8" ht="14.4" x14ac:dyDescent="0.25">
      <c r="A204" s="30"/>
      <c r="B204" s="261" t="s">
        <v>324</v>
      </c>
      <c r="C204" s="273"/>
      <c r="D204" s="111"/>
      <c r="E204" s="187"/>
      <c r="F204" s="353"/>
      <c r="G204" s="358">
        <f>SUM(G175:G202)</f>
        <v>0</v>
      </c>
      <c r="H204" s="31"/>
    </row>
    <row r="205" spans="1:8" ht="14.4" x14ac:dyDescent="0.25">
      <c r="A205" s="30"/>
      <c r="B205" s="149">
        <v>3.2</v>
      </c>
      <c r="C205" s="174" t="s">
        <v>10</v>
      </c>
      <c r="D205" s="141"/>
      <c r="E205" s="190"/>
      <c r="F205" s="339"/>
      <c r="G205" s="363"/>
      <c r="H205" s="31"/>
    </row>
    <row r="206" spans="1:8" ht="28.8" x14ac:dyDescent="0.25">
      <c r="A206" s="30"/>
      <c r="B206" s="87" t="s">
        <v>40</v>
      </c>
      <c r="C206" s="112" t="s">
        <v>203</v>
      </c>
      <c r="D206" s="86" t="s">
        <v>58</v>
      </c>
      <c r="E206" s="109">
        <v>1</v>
      </c>
      <c r="F206" s="366"/>
      <c r="G206" s="365">
        <f>F206*E206</f>
        <v>0</v>
      </c>
      <c r="H206" s="31"/>
    </row>
    <row r="207" spans="1:8" ht="14.4" x14ac:dyDescent="0.25">
      <c r="A207" s="30"/>
      <c r="B207" s="87" t="s">
        <v>41</v>
      </c>
      <c r="C207" s="112" t="s">
        <v>204</v>
      </c>
      <c r="D207" s="86" t="s">
        <v>58</v>
      </c>
      <c r="E207" s="109">
        <v>1</v>
      </c>
      <c r="F207" s="366"/>
      <c r="G207" s="365">
        <f t="shared" ref="G207:G213" si="18">F207*E207</f>
        <v>0</v>
      </c>
      <c r="H207" s="31"/>
    </row>
    <row r="208" spans="1:8" ht="14.4" x14ac:dyDescent="0.25">
      <c r="A208" s="30"/>
      <c r="B208" s="87" t="s">
        <v>42</v>
      </c>
      <c r="C208" s="112" t="s">
        <v>325</v>
      </c>
      <c r="D208" s="86" t="s">
        <v>58</v>
      </c>
      <c r="E208" s="106">
        <v>1</v>
      </c>
      <c r="F208" s="366"/>
      <c r="G208" s="365">
        <f t="shared" si="18"/>
        <v>0</v>
      </c>
      <c r="H208" s="31"/>
    </row>
    <row r="209" spans="1:8" ht="14.4" x14ac:dyDescent="0.25">
      <c r="A209" s="30"/>
      <c r="B209" s="87" t="s">
        <v>43</v>
      </c>
      <c r="C209" s="112" t="s">
        <v>65</v>
      </c>
      <c r="D209" s="86" t="s">
        <v>58</v>
      </c>
      <c r="E209" s="106">
        <v>48</v>
      </c>
      <c r="F209" s="366"/>
      <c r="G209" s="365">
        <f t="shared" si="18"/>
        <v>0</v>
      </c>
      <c r="H209" s="31"/>
    </row>
    <row r="210" spans="1:8" ht="43.2" x14ac:dyDescent="0.25">
      <c r="A210" s="30"/>
      <c r="B210" s="87" t="s">
        <v>44</v>
      </c>
      <c r="C210" s="112" t="s">
        <v>205</v>
      </c>
      <c r="D210" s="86" t="s">
        <v>8</v>
      </c>
      <c r="E210" s="106">
        <v>860</v>
      </c>
      <c r="F210" s="366"/>
      <c r="G210" s="365">
        <f t="shared" si="18"/>
        <v>0</v>
      </c>
      <c r="H210" s="31"/>
    </row>
    <row r="211" spans="1:8" ht="28.8" x14ac:dyDescent="0.25">
      <c r="A211" s="30"/>
      <c r="B211" s="87" t="s">
        <v>45</v>
      </c>
      <c r="C211" s="112" t="s">
        <v>326</v>
      </c>
      <c r="D211" s="86" t="s">
        <v>8</v>
      </c>
      <c r="E211" s="109">
        <v>1</v>
      </c>
      <c r="F211" s="366"/>
      <c r="G211" s="365">
        <f t="shared" si="18"/>
        <v>0</v>
      </c>
      <c r="H211" s="31"/>
    </row>
    <row r="212" spans="1:8" ht="28.8" x14ac:dyDescent="0.25">
      <c r="A212" s="30"/>
      <c r="B212" s="87" t="s">
        <v>76</v>
      </c>
      <c r="C212" s="112" t="s">
        <v>327</v>
      </c>
      <c r="D212" s="86" t="s">
        <v>8</v>
      </c>
      <c r="E212" s="106">
        <v>1</v>
      </c>
      <c r="F212" s="366"/>
      <c r="G212" s="365">
        <f t="shared" si="18"/>
        <v>0</v>
      </c>
      <c r="H212" s="31"/>
    </row>
    <row r="213" spans="1:8" ht="14.4" x14ac:dyDescent="0.25">
      <c r="A213" s="30"/>
      <c r="B213" s="87" t="s">
        <v>77</v>
      </c>
      <c r="C213" s="112" t="s">
        <v>206</v>
      </c>
      <c r="D213" s="86" t="s">
        <v>8</v>
      </c>
      <c r="E213" s="109">
        <v>15</v>
      </c>
      <c r="F213" s="366"/>
      <c r="G213" s="365">
        <f t="shared" si="18"/>
        <v>0</v>
      </c>
      <c r="H213" s="31"/>
    </row>
    <row r="214" spans="1:8" ht="14.4" x14ac:dyDescent="0.25">
      <c r="A214" s="30"/>
      <c r="B214" s="261" t="s">
        <v>291</v>
      </c>
      <c r="C214" s="262"/>
      <c r="D214" s="113"/>
      <c r="E214" s="191"/>
      <c r="F214" s="367"/>
      <c r="G214" s="358">
        <f>SUM(G206:G213)</f>
        <v>0</v>
      </c>
      <c r="H214" s="31"/>
    </row>
    <row r="215" spans="1:8" ht="14.4" x14ac:dyDescent="0.25">
      <c r="A215" s="30"/>
      <c r="B215" s="149">
        <v>3.3</v>
      </c>
      <c r="C215" s="174" t="s">
        <v>7</v>
      </c>
      <c r="D215" s="141"/>
      <c r="E215" s="190"/>
      <c r="F215" s="339"/>
      <c r="G215" s="363"/>
      <c r="H215" s="31"/>
    </row>
    <row r="216" spans="1:8" ht="28.8" x14ac:dyDescent="0.25">
      <c r="A216" s="30"/>
      <c r="B216" s="87" t="s">
        <v>292</v>
      </c>
      <c r="C216" s="175" t="s">
        <v>207</v>
      </c>
      <c r="D216" s="75" t="s">
        <v>58</v>
      </c>
      <c r="E216" s="185">
        <v>1</v>
      </c>
      <c r="F216" s="366"/>
      <c r="G216" s="365">
        <f>F216*E216</f>
        <v>0</v>
      </c>
      <c r="H216" s="31"/>
    </row>
    <row r="217" spans="1:8" ht="14.4" x14ac:dyDescent="0.25">
      <c r="A217" s="30"/>
      <c r="B217" s="87" t="s">
        <v>293</v>
      </c>
      <c r="C217" s="175" t="s">
        <v>208</v>
      </c>
      <c r="D217" s="75" t="s">
        <v>58</v>
      </c>
      <c r="E217" s="185">
        <v>18</v>
      </c>
      <c r="F217" s="366"/>
      <c r="G217" s="365">
        <f t="shared" ref="G217:G221" si="19">F217*E217</f>
        <v>0</v>
      </c>
      <c r="H217" s="31"/>
    </row>
    <row r="218" spans="1:8" ht="28.8" x14ac:dyDescent="0.25">
      <c r="A218" s="30"/>
      <c r="B218" s="87" t="s">
        <v>294</v>
      </c>
      <c r="C218" s="175" t="s">
        <v>209</v>
      </c>
      <c r="D218" s="75" t="s">
        <v>58</v>
      </c>
      <c r="E218" s="185">
        <v>1</v>
      </c>
      <c r="F218" s="366"/>
      <c r="G218" s="365">
        <f t="shared" si="19"/>
        <v>0</v>
      </c>
      <c r="H218" s="31"/>
    </row>
    <row r="219" spans="1:8" ht="14.4" x14ac:dyDescent="0.25">
      <c r="A219" s="30"/>
      <c r="B219" s="87" t="s">
        <v>295</v>
      </c>
      <c r="C219" s="175" t="s">
        <v>210</v>
      </c>
      <c r="D219" s="75" t="s">
        <v>58</v>
      </c>
      <c r="E219" s="185">
        <v>4</v>
      </c>
      <c r="F219" s="366"/>
      <c r="G219" s="365">
        <f t="shared" si="19"/>
        <v>0</v>
      </c>
      <c r="H219" s="31"/>
    </row>
    <row r="220" spans="1:8" ht="14.4" x14ac:dyDescent="0.25">
      <c r="A220" s="30"/>
      <c r="B220" s="87" t="s">
        <v>296</v>
      </c>
      <c r="C220" s="175" t="s">
        <v>66</v>
      </c>
      <c r="D220" s="75" t="s">
        <v>58</v>
      </c>
      <c r="E220" s="185">
        <v>2</v>
      </c>
      <c r="F220" s="366"/>
      <c r="G220" s="365">
        <f t="shared" si="19"/>
        <v>0</v>
      </c>
      <c r="H220" s="31"/>
    </row>
    <row r="221" spans="1:8" ht="45" x14ac:dyDescent="0.25">
      <c r="A221" s="30"/>
      <c r="B221" s="87" t="s">
        <v>297</v>
      </c>
      <c r="C221" s="175" t="s">
        <v>346</v>
      </c>
      <c r="D221" s="75" t="s">
        <v>8</v>
      </c>
      <c r="E221" s="185">
        <v>200</v>
      </c>
      <c r="F221" s="366"/>
      <c r="G221" s="365">
        <f t="shared" si="19"/>
        <v>0</v>
      </c>
      <c r="H221" s="31"/>
    </row>
    <row r="222" spans="1:8" ht="14.4" x14ac:dyDescent="0.25">
      <c r="A222" s="30"/>
      <c r="B222" s="261" t="s">
        <v>382</v>
      </c>
      <c r="C222" s="262"/>
      <c r="D222" s="113"/>
      <c r="E222" s="191"/>
      <c r="F222" s="367"/>
      <c r="G222" s="358">
        <f>SUM(G216:G221)</f>
        <v>0</v>
      </c>
      <c r="H222" s="31"/>
    </row>
    <row r="223" spans="1:8" ht="14.4" x14ac:dyDescent="0.25">
      <c r="A223" s="30"/>
      <c r="B223" s="274" t="s">
        <v>307</v>
      </c>
      <c r="C223" s="275"/>
      <c r="D223" s="150"/>
      <c r="E223" s="192"/>
      <c r="F223" s="345"/>
      <c r="G223" s="360">
        <f>G204+G214+G222</f>
        <v>0</v>
      </c>
      <c r="H223" s="31"/>
    </row>
    <row r="224" spans="1:8" ht="14.4" x14ac:dyDescent="0.25">
      <c r="A224" s="30"/>
      <c r="B224" s="127">
        <v>4</v>
      </c>
      <c r="C224" s="128" t="s">
        <v>304</v>
      </c>
      <c r="D224" s="129"/>
      <c r="E224" s="130"/>
      <c r="F224" s="368"/>
      <c r="G224" s="369"/>
      <c r="H224" s="31"/>
    </row>
    <row r="225" spans="1:8" ht="63" customHeight="1" x14ac:dyDescent="0.25">
      <c r="A225" s="30"/>
      <c r="B225" s="87" t="s">
        <v>78</v>
      </c>
      <c r="C225" s="209" t="s">
        <v>466</v>
      </c>
      <c r="D225" s="215" t="s">
        <v>9</v>
      </c>
      <c r="E225" s="218">
        <v>9</v>
      </c>
      <c r="F225" s="329"/>
      <c r="G225" s="365">
        <f>F225*E225</f>
        <v>0</v>
      </c>
      <c r="H225" s="31"/>
    </row>
    <row r="226" spans="1:8" ht="57.6" x14ac:dyDescent="0.25">
      <c r="A226" s="30"/>
      <c r="B226" s="87" t="s">
        <v>79</v>
      </c>
      <c r="C226" s="209" t="s">
        <v>463</v>
      </c>
      <c r="D226" s="215" t="s">
        <v>9</v>
      </c>
      <c r="E226" s="218">
        <v>5</v>
      </c>
      <c r="F226" s="329"/>
      <c r="G226" s="365">
        <f t="shared" ref="G226:G234" si="20">F226*E226</f>
        <v>0</v>
      </c>
      <c r="H226" s="31"/>
    </row>
    <row r="227" spans="1:8" ht="57.6" x14ac:dyDescent="0.25">
      <c r="A227" s="30"/>
      <c r="B227" s="87" t="s">
        <v>80</v>
      </c>
      <c r="C227" s="209" t="s">
        <v>464</v>
      </c>
      <c r="D227" s="215" t="s">
        <v>9</v>
      </c>
      <c r="E227" s="218">
        <v>3</v>
      </c>
      <c r="F227" s="329"/>
      <c r="G227" s="365">
        <f t="shared" si="20"/>
        <v>0</v>
      </c>
      <c r="H227" s="31"/>
    </row>
    <row r="228" spans="1:8" ht="72" x14ac:dyDescent="0.25">
      <c r="A228" s="30"/>
      <c r="B228" s="87" t="s">
        <v>81</v>
      </c>
      <c r="C228" s="209" t="s">
        <v>467</v>
      </c>
      <c r="D228" s="202" t="s">
        <v>9</v>
      </c>
      <c r="E228" s="219">
        <v>4</v>
      </c>
      <c r="F228" s="329"/>
      <c r="G228" s="365">
        <f t="shared" si="20"/>
        <v>0</v>
      </c>
      <c r="H228" s="31"/>
    </row>
    <row r="229" spans="1:8" ht="72" x14ac:dyDescent="0.25">
      <c r="A229" s="30"/>
      <c r="B229" s="87" t="s">
        <v>82</v>
      </c>
      <c r="C229" s="209" t="s">
        <v>468</v>
      </c>
      <c r="D229" s="202" t="s">
        <v>9</v>
      </c>
      <c r="E229" s="219">
        <v>2</v>
      </c>
      <c r="F229" s="329"/>
      <c r="G229" s="365">
        <f t="shared" si="20"/>
        <v>0</v>
      </c>
      <c r="H229" s="31"/>
    </row>
    <row r="230" spans="1:8" ht="72" x14ac:dyDescent="0.25">
      <c r="A230" s="30"/>
      <c r="B230" s="87" t="s">
        <v>83</v>
      </c>
      <c r="C230" s="209" t="s">
        <v>465</v>
      </c>
      <c r="D230" s="202" t="s">
        <v>9</v>
      </c>
      <c r="E230" s="219">
        <v>4</v>
      </c>
      <c r="F230" s="329"/>
      <c r="G230" s="365">
        <f t="shared" si="20"/>
        <v>0</v>
      </c>
      <c r="H230" s="31"/>
    </row>
    <row r="231" spans="1:8" ht="60.75" customHeight="1" x14ac:dyDescent="0.25">
      <c r="A231" s="30"/>
      <c r="B231" s="87" t="s">
        <v>84</v>
      </c>
      <c r="C231" s="216" t="s">
        <v>469</v>
      </c>
      <c r="D231" s="202" t="s">
        <v>9</v>
      </c>
      <c r="E231" s="219">
        <v>2</v>
      </c>
      <c r="F231" s="329"/>
      <c r="G231" s="365">
        <f t="shared" si="20"/>
        <v>0</v>
      </c>
      <c r="H231" s="31"/>
    </row>
    <row r="232" spans="1:8" ht="43.2" x14ac:dyDescent="0.25">
      <c r="A232" s="30"/>
      <c r="B232" s="87" t="s">
        <v>85</v>
      </c>
      <c r="C232" s="217" t="s">
        <v>470</v>
      </c>
      <c r="D232" s="202" t="s">
        <v>9</v>
      </c>
      <c r="E232" s="219">
        <v>9</v>
      </c>
      <c r="F232" s="329"/>
      <c r="G232" s="365">
        <f t="shared" si="20"/>
        <v>0</v>
      </c>
      <c r="H232" s="31"/>
    </row>
    <row r="233" spans="1:8" ht="48.75" customHeight="1" x14ac:dyDescent="0.25">
      <c r="A233" s="30"/>
      <c r="B233" s="87" t="s">
        <v>95</v>
      </c>
      <c r="C233" s="217" t="s">
        <v>471</v>
      </c>
      <c r="D233" s="202" t="s">
        <v>9</v>
      </c>
      <c r="E233" s="219">
        <v>9</v>
      </c>
      <c r="F233" s="329"/>
      <c r="G233" s="365">
        <f t="shared" si="20"/>
        <v>0</v>
      </c>
      <c r="H233" s="31"/>
    </row>
    <row r="234" spans="1:8" ht="57.6" x14ac:dyDescent="0.25">
      <c r="A234" s="30"/>
      <c r="B234" s="87" t="s">
        <v>383</v>
      </c>
      <c r="C234" s="216" t="s">
        <v>472</v>
      </c>
      <c r="D234" s="202" t="s">
        <v>9</v>
      </c>
      <c r="E234" s="219">
        <v>3</v>
      </c>
      <c r="F234" s="329"/>
      <c r="G234" s="365">
        <f t="shared" si="20"/>
        <v>0</v>
      </c>
      <c r="H234" s="31"/>
    </row>
    <row r="235" spans="1:8" ht="14.4" x14ac:dyDescent="0.25">
      <c r="A235" s="30"/>
      <c r="B235" s="114" t="s">
        <v>384</v>
      </c>
      <c r="C235" s="115"/>
      <c r="D235" s="115"/>
      <c r="E235" s="116"/>
      <c r="F235" s="370"/>
      <c r="G235" s="371">
        <f>SUM(G225:G234)</f>
        <v>0</v>
      </c>
      <c r="H235" s="31"/>
    </row>
    <row r="236" spans="1:8" ht="15" thickBot="1" x14ac:dyDescent="0.3">
      <c r="A236" s="30"/>
      <c r="B236" s="197" t="s">
        <v>302</v>
      </c>
      <c r="C236" s="151"/>
      <c r="D236" s="151"/>
      <c r="E236" s="152"/>
      <c r="F236" s="372"/>
      <c r="G236" s="373">
        <f>G235</f>
        <v>0</v>
      </c>
      <c r="H236" s="31"/>
    </row>
    <row r="237" spans="1:8" ht="14.4" x14ac:dyDescent="0.3">
      <c r="A237" s="30"/>
      <c r="B237" s="314" t="s">
        <v>3</v>
      </c>
      <c r="C237" s="315"/>
      <c r="D237" s="315"/>
      <c r="E237" s="315"/>
      <c r="F237" s="374"/>
      <c r="G237" s="375"/>
      <c r="H237" s="31"/>
    </row>
    <row r="238" spans="1:8" ht="14.4" x14ac:dyDescent="0.25">
      <c r="A238" s="30"/>
      <c r="B238" s="58">
        <v>1</v>
      </c>
      <c r="C238" s="312" t="s">
        <v>2</v>
      </c>
      <c r="D238" s="312"/>
      <c r="E238" s="312"/>
      <c r="F238" s="376"/>
      <c r="G238" s="377">
        <f>G116</f>
        <v>0</v>
      </c>
      <c r="H238" s="31"/>
    </row>
    <row r="239" spans="1:8" ht="14.4" x14ac:dyDescent="0.25">
      <c r="A239" s="30"/>
      <c r="B239" s="58">
        <v>2</v>
      </c>
      <c r="C239" s="312" t="s">
        <v>306</v>
      </c>
      <c r="D239" s="312"/>
      <c r="E239" s="312"/>
      <c r="F239" s="376"/>
      <c r="G239" s="377">
        <f>G172</f>
        <v>0</v>
      </c>
      <c r="H239" s="31"/>
    </row>
    <row r="240" spans="1:8" ht="14.4" x14ac:dyDescent="0.25">
      <c r="A240" s="30"/>
      <c r="B240" s="58">
        <v>3</v>
      </c>
      <c r="C240" s="312" t="s">
        <v>1</v>
      </c>
      <c r="D240" s="312"/>
      <c r="E240" s="312"/>
      <c r="F240" s="376"/>
      <c r="G240" s="377">
        <f>G223</f>
        <v>0</v>
      </c>
      <c r="H240" s="31"/>
    </row>
    <row r="241" spans="1:8" ht="14.4" x14ac:dyDescent="0.25">
      <c r="A241" s="30"/>
      <c r="B241" s="58">
        <v>4</v>
      </c>
      <c r="C241" s="312" t="s">
        <v>0</v>
      </c>
      <c r="D241" s="312"/>
      <c r="E241" s="312"/>
      <c r="F241" s="376"/>
      <c r="G241" s="377">
        <f>G235</f>
        <v>0</v>
      </c>
      <c r="H241" s="31"/>
    </row>
    <row r="242" spans="1:8" ht="15" thickBot="1" x14ac:dyDescent="0.3">
      <c r="A242" s="30"/>
      <c r="B242" s="22"/>
      <c r="C242" s="313" t="s">
        <v>421</v>
      </c>
      <c r="D242" s="313"/>
      <c r="E242" s="313"/>
      <c r="F242" s="378"/>
      <c r="G242" s="379">
        <f>SUM(G238:G241)</f>
        <v>0</v>
      </c>
      <c r="H242" s="31"/>
    </row>
    <row r="243" spans="1:8" ht="2.25" customHeight="1" x14ac:dyDescent="0.25">
      <c r="A243" s="32"/>
      <c r="B243" s="200"/>
      <c r="C243" s="200"/>
      <c r="D243" s="200"/>
      <c r="E243" s="200"/>
      <c r="F243" s="380"/>
      <c r="G243" s="380"/>
      <c r="H243" s="34"/>
    </row>
  </sheetData>
  <sheetProtection algorithmName="SHA-512" hashValue="JEZaP2Vqi791R/+yie3TarN3k3ECbaS6B3NNs/heXHh3Kg9oNXGbWxjAAAMqv05X+OJaKBxK3KX6NFGs/1V4Bg==" saltValue="zQtEJUdiSg4BrRWYzS5aiw==" spinCount="100000" sheet="1" objects="1" scenarios="1"/>
  <mergeCells count="26">
    <mergeCell ref="B222:C222"/>
    <mergeCell ref="B223:C223"/>
    <mergeCell ref="B214:C214"/>
    <mergeCell ref="B69:C69"/>
    <mergeCell ref="B85:C85"/>
    <mergeCell ref="B95:C95"/>
    <mergeCell ref="B102:C102"/>
    <mergeCell ref="B105:C105"/>
    <mergeCell ref="B115:C115"/>
    <mergeCell ref="B116:D116"/>
    <mergeCell ref="B157:C157"/>
    <mergeCell ref="B171:C171"/>
    <mergeCell ref="B172:D172"/>
    <mergeCell ref="B204:C204"/>
    <mergeCell ref="B62:C62"/>
    <mergeCell ref="B2:G2"/>
    <mergeCell ref="B3:G3"/>
    <mergeCell ref="C6:G6"/>
    <mergeCell ref="C7:G7"/>
    <mergeCell ref="B11:C11"/>
    <mergeCell ref="B22:C22"/>
    <mergeCell ref="B26:C26"/>
    <mergeCell ref="B39:C39"/>
    <mergeCell ref="B46:C46"/>
    <mergeCell ref="B50:C50"/>
    <mergeCell ref="B56:C56"/>
  </mergeCells>
  <printOptions horizontalCentered="1"/>
  <pageMargins left="0.5" right="0.2" top="0.5" bottom="0.5" header="0.2" footer="0.2"/>
  <pageSetup paperSize="9" scale="80" orientation="portrait" horizontalDpi="4294967295" verticalDpi="4294967295" r:id="rId1"/>
  <headerFooter>
    <oddFooter xml:space="preserve">&amp;L      Main Gate Building&amp;CKunduz Regional Cold Chain Building&amp;RPage &amp;P of &amp;N     </oddFooter>
  </headerFooter>
  <rowBreaks count="4" manualBreakCount="4">
    <brk id="46" max="7" man="1"/>
    <brk id="60" max="7" man="1"/>
    <brk id="95" max="7" man="1"/>
    <brk id="116"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3B9B9"/>
  </sheetPr>
  <dimension ref="A1:K58"/>
  <sheetViews>
    <sheetView view="pageBreakPreview" zoomScale="60" zoomScaleNormal="100" zoomScalePageLayoutView="70" workbookViewId="0">
      <selection activeCell="O7" sqref="O7"/>
    </sheetView>
  </sheetViews>
  <sheetFormatPr defaultRowHeight="13.2" x14ac:dyDescent="0.25"/>
  <cols>
    <col min="1" max="1" width="2.44140625" customWidth="1"/>
    <col min="11" max="11" width="2.44140625" customWidth="1"/>
  </cols>
  <sheetData>
    <row r="1" spans="1:11" ht="13.8" thickBot="1" x14ac:dyDescent="0.3">
      <c r="A1" s="27"/>
      <c r="B1" s="28"/>
      <c r="C1" s="28"/>
      <c r="D1" s="28"/>
      <c r="E1" s="28"/>
      <c r="F1" s="28"/>
      <c r="G1" s="28"/>
      <c r="H1" s="28"/>
      <c r="I1" s="28"/>
      <c r="J1" s="28"/>
      <c r="K1" s="29"/>
    </row>
    <row r="2" spans="1:11" ht="12.75" customHeight="1" x14ac:dyDescent="0.25">
      <c r="A2" s="30"/>
      <c r="B2" s="276"/>
      <c r="C2" s="277"/>
      <c r="D2" s="277"/>
      <c r="E2" s="277"/>
      <c r="F2" s="277"/>
      <c r="G2" s="277"/>
      <c r="H2" s="277"/>
      <c r="I2" s="277"/>
      <c r="J2" s="278"/>
      <c r="K2" s="31"/>
    </row>
    <row r="3" spans="1:11" x14ac:dyDescent="0.25">
      <c r="A3" s="30"/>
      <c r="B3" s="279"/>
      <c r="C3" s="280"/>
      <c r="D3" s="280"/>
      <c r="E3" s="280"/>
      <c r="F3" s="280"/>
      <c r="G3" s="280"/>
      <c r="H3" s="280"/>
      <c r="I3" s="280"/>
      <c r="J3" s="281"/>
      <c r="K3" s="31"/>
    </row>
    <row r="4" spans="1:11" x14ac:dyDescent="0.25">
      <c r="A4" s="30"/>
      <c r="B4" s="279"/>
      <c r="C4" s="280"/>
      <c r="D4" s="280"/>
      <c r="E4" s="280"/>
      <c r="F4" s="280"/>
      <c r="G4" s="280"/>
      <c r="H4" s="280"/>
      <c r="I4" s="280"/>
      <c r="J4" s="281"/>
      <c r="K4" s="31"/>
    </row>
    <row r="5" spans="1:11" x14ac:dyDescent="0.25">
      <c r="A5" s="30"/>
      <c r="B5" s="279"/>
      <c r="C5" s="280"/>
      <c r="D5" s="280"/>
      <c r="E5" s="280"/>
      <c r="F5" s="280"/>
      <c r="G5" s="280"/>
      <c r="H5" s="280"/>
      <c r="I5" s="280"/>
      <c r="J5" s="281"/>
      <c r="K5" s="31"/>
    </row>
    <row r="6" spans="1:11" x14ac:dyDescent="0.25">
      <c r="A6" s="30"/>
      <c r="B6" s="279"/>
      <c r="C6" s="280"/>
      <c r="D6" s="280"/>
      <c r="E6" s="280"/>
      <c r="F6" s="280"/>
      <c r="G6" s="280"/>
      <c r="H6" s="280"/>
      <c r="I6" s="280"/>
      <c r="J6" s="281"/>
      <c r="K6" s="31"/>
    </row>
    <row r="7" spans="1:11" x14ac:dyDescent="0.25">
      <c r="A7" s="30"/>
      <c r="B7" s="279"/>
      <c r="C7" s="280"/>
      <c r="D7" s="280"/>
      <c r="E7" s="280"/>
      <c r="F7" s="280"/>
      <c r="G7" s="280"/>
      <c r="H7" s="280"/>
      <c r="I7" s="280"/>
      <c r="J7" s="281"/>
      <c r="K7" s="31"/>
    </row>
    <row r="8" spans="1:11" x14ac:dyDescent="0.25">
      <c r="A8" s="30"/>
      <c r="B8" s="279"/>
      <c r="C8" s="280"/>
      <c r="D8" s="280"/>
      <c r="E8" s="280"/>
      <c r="F8" s="280"/>
      <c r="G8" s="280"/>
      <c r="H8" s="280"/>
      <c r="I8" s="280"/>
      <c r="J8" s="281"/>
      <c r="K8" s="31"/>
    </row>
    <row r="9" spans="1:11" x14ac:dyDescent="0.25">
      <c r="A9" s="30"/>
      <c r="B9" s="279"/>
      <c r="C9" s="280"/>
      <c r="D9" s="280"/>
      <c r="E9" s="280"/>
      <c r="F9" s="280"/>
      <c r="G9" s="280"/>
      <c r="H9" s="280"/>
      <c r="I9" s="280"/>
      <c r="J9" s="281"/>
      <c r="K9" s="31"/>
    </row>
    <row r="10" spans="1:11" x14ac:dyDescent="0.25">
      <c r="A10" s="30"/>
      <c r="B10" s="279"/>
      <c r="C10" s="280"/>
      <c r="D10" s="280"/>
      <c r="E10" s="280"/>
      <c r="F10" s="280"/>
      <c r="G10" s="280"/>
      <c r="H10" s="280"/>
      <c r="I10" s="280"/>
      <c r="J10" s="281"/>
      <c r="K10" s="31"/>
    </row>
    <row r="11" spans="1:11" x14ac:dyDescent="0.25">
      <c r="A11" s="30"/>
      <c r="B11" s="279"/>
      <c r="C11" s="280"/>
      <c r="D11" s="280"/>
      <c r="E11" s="280"/>
      <c r="F11" s="280"/>
      <c r="G11" s="280"/>
      <c r="H11" s="280"/>
      <c r="I11" s="280"/>
      <c r="J11" s="281"/>
      <c r="K11" s="31"/>
    </row>
    <row r="12" spans="1:11" x14ac:dyDescent="0.25">
      <c r="A12" s="30"/>
      <c r="B12" s="279"/>
      <c r="C12" s="280"/>
      <c r="D12" s="280"/>
      <c r="E12" s="280"/>
      <c r="F12" s="280"/>
      <c r="G12" s="280"/>
      <c r="H12" s="280"/>
      <c r="I12" s="280"/>
      <c r="J12" s="281"/>
      <c r="K12" s="31"/>
    </row>
    <row r="13" spans="1:11" x14ac:dyDescent="0.25">
      <c r="A13" s="30"/>
      <c r="B13" s="279"/>
      <c r="C13" s="280"/>
      <c r="D13" s="280"/>
      <c r="E13" s="280"/>
      <c r="F13" s="280"/>
      <c r="G13" s="280"/>
      <c r="H13" s="280"/>
      <c r="I13" s="280"/>
      <c r="J13" s="281"/>
      <c r="K13" s="31"/>
    </row>
    <row r="14" spans="1:11" x14ac:dyDescent="0.25">
      <c r="A14" s="30"/>
      <c r="B14" s="279"/>
      <c r="C14" s="280"/>
      <c r="D14" s="280"/>
      <c r="E14" s="280"/>
      <c r="F14" s="280"/>
      <c r="G14" s="280"/>
      <c r="H14" s="280"/>
      <c r="I14" s="280"/>
      <c r="J14" s="281"/>
      <c r="K14" s="31"/>
    </row>
    <row r="15" spans="1:11" x14ac:dyDescent="0.25">
      <c r="A15" s="30"/>
      <c r="B15" s="279"/>
      <c r="C15" s="280"/>
      <c r="D15" s="280"/>
      <c r="E15" s="280"/>
      <c r="F15" s="280"/>
      <c r="G15" s="280"/>
      <c r="H15" s="280"/>
      <c r="I15" s="280"/>
      <c r="J15" s="281"/>
      <c r="K15" s="31"/>
    </row>
    <row r="16" spans="1:11" x14ac:dyDescent="0.25">
      <c r="A16" s="30"/>
      <c r="B16" s="279"/>
      <c r="C16" s="280"/>
      <c r="D16" s="280"/>
      <c r="E16" s="280"/>
      <c r="F16" s="280"/>
      <c r="G16" s="280"/>
      <c r="H16" s="280"/>
      <c r="I16" s="280"/>
      <c r="J16" s="281"/>
      <c r="K16" s="31"/>
    </row>
    <row r="17" spans="1:11" x14ac:dyDescent="0.25">
      <c r="A17" s="30"/>
      <c r="B17" s="279"/>
      <c r="C17" s="280"/>
      <c r="D17" s="280"/>
      <c r="E17" s="280"/>
      <c r="F17" s="280"/>
      <c r="G17" s="280"/>
      <c r="H17" s="280"/>
      <c r="I17" s="280"/>
      <c r="J17" s="281"/>
      <c r="K17" s="31"/>
    </row>
    <row r="18" spans="1:11" x14ac:dyDescent="0.25">
      <c r="A18" s="30"/>
      <c r="B18" s="279"/>
      <c r="C18" s="280"/>
      <c r="D18" s="280"/>
      <c r="E18" s="280"/>
      <c r="F18" s="280"/>
      <c r="G18" s="280"/>
      <c r="H18" s="280"/>
      <c r="I18" s="280"/>
      <c r="J18" s="281"/>
      <c r="K18" s="31"/>
    </row>
    <row r="19" spans="1:11" x14ac:dyDescent="0.25">
      <c r="A19" s="30"/>
      <c r="B19" s="279"/>
      <c r="C19" s="280"/>
      <c r="D19" s="280"/>
      <c r="E19" s="280"/>
      <c r="F19" s="280"/>
      <c r="G19" s="280"/>
      <c r="H19" s="280"/>
      <c r="I19" s="280"/>
      <c r="J19" s="281"/>
      <c r="K19" s="31"/>
    </row>
    <row r="20" spans="1:11" x14ac:dyDescent="0.25">
      <c r="A20" s="30"/>
      <c r="B20" s="279"/>
      <c r="C20" s="280"/>
      <c r="D20" s="280"/>
      <c r="E20" s="280"/>
      <c r="F20" s="280"/>
      <c r="G20" s="280"/>
      <c r="H20" s="280"/>
      <c r="I20" s="280"/>
      <c r="J20" s="281"/>
      <c r="K20" s="31"/>
    </row>
    <row r="21" spans="1:11" x14ac:dyDescent="0.25">
      <c r="A21" s="30"/>
      <c r="B21" s="279"/>
      <c r="C21" s="280"/>
      <c r="D21" s="280"/>
      <c r="E21" s="280"/>
      <c r="F21" s="280"/>
      <c r="G21" s="280"/>
      <c r="H21" s="280"/>
      <c r="I21" s="280"/>
      <c r="J21" s="281"/>
      <c r="K21" s="31"/>
    </row>
    <row r="22" spans="1:11" x14ac:dyDescent="0.25">
      <c r="A22" s="30"/>
      <c r="B22" s="279"/>
      <c r="C22" s="280"/>
      <c r="D22" s="280"/>
      <c r="E22" s="280"/>
      <c r="F22" s="280"/>
      <c r="G22" s="280"/>
      <c r="H22" s="280"/>
      <c r="I22" s="280"/>
      <c r="J22" s="281"/>
      <c r="K22" s="31"/>
    </row>
    <row r="23" spans="1:11" x14ac:dyDescent="0.25">
      <c r="A23" s="30"/>
      <c r="B23" s="279"/>
      <c r="C23" s="280"/>
      <c r="D23" s="280"/>
      <c r="E23" s="280"/>
      <c r="F23" s="280"/>
      <c r="G23" s="280"/>
      <c r="H23" s="280"/>
      <c r="I23" s="280"/>
      <c r="J23" s="281"/>
      <c r="K23" s="31"/>
    </row>
    <row r="24" spans="1:11" x14ac:dyDescent="0.25">
      <c r="A24" s="30"/>
      <c r="B24" s="279"/>
      <c r="C24" s="280"/>
      <c r="D24" s="280"/>
      <c r="E24" s="280"/>
      <c r="F24" s="280"/>
      <c r="G24" s="280"/>
      <c r="H24" s="280"/>
      <c r="I24" s="280"/>
      <c r="J24" s="281"/>
      <c r="K24" s="31"/>
    </row>
    <row r="25" spans="1:11" x14ac:dyDescent="0.25">
      <c r="A25" s="30"/>
      <c r="B25" s="279"/>
      <c r="C25" s="280"/>
      <c r="D25" s="280"/>
      <c r="E25" s="280"/>
      <c r="F25" s="280"/>
      <c r="G25" s="280"/>
      <c r="H25" s="280"/>
      <c r="I25" s="280"/>
      <c r="J25" s="281"/>
      <c r="K25" s="31"/>
    </row>
    <row r="26" spans="1:11" x14ac:dyDescent="0.25">
      <c r="A26" s="30"/>
      <c r="B26" s="279"/>
      <c r="C26" s="280"/>
      <c r="D26" s="280"/>
      <c r="E26" s="280"/>
      <c r="F26" s="280"/>
      <c r="G26" s="280"/>
      <c r="H26" s="280"/>
      <c r="I26" s="280"/>
      <c r="J26" s="281"/>
      <c r="K26" s="31"/>
    </row>
    <row r="27" spans="1:11" x14ac:dyDescent="0.25">
      <c r="A27" s="30"/>
      <c r="B27" s="279"/>
      <c r="C27" s="280"/>
      <c r="D27" s="280"/>
      <c r="E27" s="280"/>
      <c r="F27" s="280"/>
      <c r="G27" s="280"/>
      <c r="H27" s="280"/>
      <c r="I27" s="280"/>
      <c r="J27" s="281"/>
      <c r="K27" s="31"/>
    </row>
    <row r="28" spans="1:11" x14ac:dyDescent="0.25">
      <c r="A28" s="30"/>
      <c r="B28" s="279"/>
      <c r="C28" s="280"/>
      <c r="D28" s="280"/>
      <c r="E28" s="280"/>
      <c r="F28" s="280"/>
      <c r="G28" s="280"/>
      <c r="H28" s="280"/>
      <c r="I28" s="280"/>
      <c r="J28" s="281"/>
      <c r="K28" s="31"/>
    </row>
    <row r="29" spans="1:11" x14ac:dyDescent="0.25">
      <c r="A29" s="30"/>
      <c r="B29" s="279"/>
      <c r="C29" s="280"/>
      <c r="D29" s="280"/>
      <c r="E29" s="280"/>
      <c r="F29" s="280"/>
      <c r="G29" s="280"/>
      <c r="H29" s="280"/>
      <c r="I29" s="280"/>
      <c r="J29" s="281"/>
      <c r="K29" s="31"/>
    </row>
    <row r="30" spans="1:11" x14ac:dyDescent="0.25">
      <c r="A30" s="30"/>
      <c r="B30" s="279"/>
      <c r="C30" s="280"/>
      <c r="D30" s="280"/>
      <c r="E30" s="280"/>
      <c r="F30" s="280"/>
      <c r="G30" s="280"/>
      <c r="H30" s="280"/>
      <c r="I30" s="280"/>
      <c r="J30" s="281"/>
      <c r="K30" s="31"/>
    </row>
    <row r="31" spans="1:11" x14ac:dyDescent="0.25">
      <c r="A31" s="30"/>
      <c r="B31" s="279"/>
      <c r="C31" s="280"/>
      <c r="D31" s="280"/>
      <c r="E31" s="280"/>
      <c r="F31" s="280"/>
      <c r="G31" s="280"/>
      <c r="H31" s="280"/>
      <c r="I31" s="280"/>
      <c r="J31" s="281"/>
      <c r="K31" s="31"/>
    </row>
    <row r="32" spans="1:11" x14ac:dyDescent="0.25">
      <c r="A32" s="30"/>
      <c r="B32" s="279"/>
      <c r="C32" s="280"/>
      <c r="D32" s="280"/>
      <c r="E32" s="280"/>
      <c r="F32" s="280"/>
      <c r="G32" s="280"/>
      <c r="H32" s="280"/>
      <c r="I32" s="280"/>
      <c r="J32" s="281"/>
      <c r="K32" s="31"/>
    </row>
    <row r="33" spans="1:11" x14ac:dyDescent="0.25">
      <c r="A33" s="30"/>
      <c r="B33" s="279"/>
      <c r="C33" s="280"/>
      <c r="D33" s="280"/>
      <c r="E33" s="280"/>
      <c r="F33" s="280"/>
      <c r="G33" s="280"/>
      <c r="H33" s="280"/>
      <c r="I33" s="280"/>
      <c r="J33" s="281"/>
      <c r="K33" s="31"/>
    </row>
    <row r="34" spans="1:11" x14ac:dyDescent="0.25">
      <c r="A34" s="30"/>
      <c r="B34" s="279"/>
      <c r="C34" s="280"/>
      <c r="D34" s="280"/>
      <c r="E34" s="280"/>
      <c r="F34" s="280"/>
      <c r="G34" s="280"/>
      <c r="H34" s="280"/>
      <c r="I34" s="280"/>
      <c r="J34" s="281"/>
      <c r="K34" s="31"/>
    </row>
    <row r="35" spans="1:11" x14ac:dyDescent="0.25">
      <c r="A35" s="30"/>
      <c r="B35" s="279"/>
      <c r="C35" s="280"/>
      <c r="D35" s="280"/>
      <c r="E35" s="280"/>
      <c r="F35" s="280"/>
      <c r="G35" s="280"/>
      <c r="H35" s="280"/>
      <c r="I35" s="280"/>
      <c r="J35" s="281"/>
      <c r="K35" s="31"/>
    </row>
    <row r="36" spans="1:11" x14ac:dyDescent="0.25">
      <c r="A36" s="30"/>
      <c r="B36" s="279"/>
      <c r="C36" s="280"/>
      <c r="D36" s="280"/>
      <c r="E36" s="280"/>
      <c r="F36" s="280"/>
      <c r="G36" s="280"/>
      <c r="H36" s="280"/>
      <c r="I36" s="280"/>
      <c r="J36" s="281"/>
      <c r="K36" s="31"/>
    </row>
    <row r="37" spans="1:11" x14ac:dyDescent="0.25">
      <c r="A37" s="30"/>
      <c r="B37" s="279"/>
      <c r="C37" s="280"/>
      <c r="D37" s="280"/>
      <c r="E37" s="280"/>
      <c r="F37" s="280"/>
      <c r="G37" s="280"/>
      <c r="H37" s="280"/>
      <c r="I37" s="280"/>
      <c r="J37" s="281"/>
      <c r="K37" s="31"/>
    </row>
    <row r="38" spans="1:11" x14ac:dyDescent="0.25">
      <c r="A38" s="30"/>
      <c r="B38" s="279"/>
      <c r="C38" s="280"/>
      <c r="D38" s="280"/>
      <c r="E38" s="280"/>
      <c r="F38" s="280"/>
      <c r="G38" s="280"/>
      <c r="H38" s="280"/>
      <c r="I38" s="280"/>
      <c r="J38" s="281"/>
      <c r="K38" s="31"/>
    </row>
    <row r="39" spans="1:11" x14ac:dyDescent="0.25">
      <c r="A39" s="30"/>
      <c r="B39" s="279"/>
      <c r="C39" s="280"/>
      <c r="D39" s="280"/>
      <c r="E39" s="280"/>
      <c r="F39" s="280"/>
      <c r="G39" s="280"/>
      <c r="H39" s="280"/>
      <c r="I39" s="280"/>
      <c r="J39" s="281"/>
      <c r="K39" s="31"/>
    </row>
    <row r="40" spans="1:11" x14ac:dyDescent="0.25">
      <c r="A40" s="30"/>
      <c r="B40" s="279"/>
      <c r="C40" s="280"/>
      <c r="D40" s="280"/>
      <c r="E40" s="280"/>
      <c r="F40" s="280"/>
      <c r="G40" s="280"/>
      <c r="H40" s="280"/>
      <c r="I40" s="280"/>
      <c r="J40" s="281"/>
      <c r="K40" s="31"/>
    </row>
    <row r="41" spans="1:11" x14ac:dyDescent="0.25">
      <c r="A41" s="30"/>
      <c r="B41" s="279"/>
      <c r="C41" s="280"/>
      <c r="D41" s="280"/>
      <c r="E41" s="280"/>
      <c r="F41" s="280"/>
      <c r="G41" s="280"/>
      <c r="H41" s="280"/>
      <c r="I41" s="280"/>
      <c r="J41" s="281"/>
      <c r="K41" s="31"/>
    </row>
    <row r="42" spans="1:11" x14ac:dyDescent="0.25">
      <c r="A42" s="30"/>
      <c r="B42" s="279"/>
      <c r="C42" s="280"/>
      <c r="D42" s="280"/>
      <c r="E42" s="280"/>
      <c r="F42" s="280"/>
      <c r="G42" s="280"/>
      <c r="H42" s="280"/>
      <c r="I42" s="280"/>
      <c r="J42" s="281"/>
      <c r="K42" s="31"/>
    </row>
    <row r="43" spans="1:11" x14ac:dyDescent="0.25">
      <c r="A43" s="30"/>
      <c r="B43" s="279"/>
      <c r="C43" s="280"/>
      <c r="D43" s="280"/>
      <c r="E43" s="280"/>
      <c r="F43" s="280"/>
      <c r="G43" s="280"/>
      <c r="H43" s="280"/>
      <c r="I43" s="280"/>
      <c r="J43" s="281"/>
      <c r="K43" s="31"/>
    </row>
    <row r="44" spans="1:11" x14ac:dyDescent="0.25">
      <c r="A44" s="30"/>
      <c r="B44" s="279"/>
      <c r="C44" s="280"/>
      <c r="D44" s="280"/>
      <c r="E44" s="280"/>
      <c r="F44" s="280"/>
      <c r="G44" s="280"/>
      <c r="H44" s="280"/>
      <c r="I44" s="280"/>
      <c r="J44" s="281"/>
      <c r="K44" s="31"/>
    </row>
    <row r="45" spans="1:11" x14ac:dyDescent="0.25">
      <c r="A45" s="30"/>
      <c r="B45" s="279"/>
      <c r="C45" s="280"/>
      <c r="D45" s="280"/>
      <c r="E45" s="280"/>
      <c r="F45" s="280"/>
      <c r="G45" s="280"/>
      <c r="H45" s="280"/>
      <c r="I45" s="280"/>
      <c r="J45" s="281"/>
      <c r="K45" s="31"/>
    </row>
    <row r="46" spans="1:11" x14ac:dyDescent="0.25">
      <c r="A46" s="30"/>
      <c r="B46" s="279"/>
      <c r="C46" s="280"/>
      <c r="D46" s="280"/>
      <c r="E46" s="280"/>
      <c r="F46" s="280"/>
      <c r="G46" s="280"/>
      <c r="H46" s="280"/>
      <c r="I46" s="280"/>
      <c r="J46" s="281"/>
      <c r="K46" s="31"/>
    </row>
    <row r="47" spans="1:11" x14ac:dyDescent="0.25">
      <c r="A47" s="30"/>
      <c r="B47" s="279"/>
      <c r="C47" s="280"/>
      <c r="D47" s="280"/>
      <c r="E47" s="280"/>
      <c r="F47" s="280"/>
      <c r="G47" s="280"/>
      <c r="H47" s="280"/>
      <c r="I47" s="280"/>
      <c r="J47" s="281"/>
      <c r="K47" s="31"/>
    </row>
    <row r="48" spans="1:11" x14ac:dyDescent="0.25">
      <c r="A48" s="30"/>
      <c r="B48" s="279"/>
      <c r="C48" s="280"/>
      <c r="D48" s="280"/>
      <c r="E48" s="280"/>
      <c r="F48" s="280"/>
      <c r="G48" s="280"/>
      <c r="H48" s="280"/>
      <c r="I48" s="280"/>
      <c r="J48" s="281"/>
      <c r="K48" s="31"/>
    </row>
    <row r="49" spans="1:11" x14ac:dyDescent="0.25">
      <c r="A49" s="30"/>
      <c r="B49" s="279"/>
      <c r="C49" s="280"/>
      <c r="D49" s="280"/>
      <c r="E49" s="280"/>
      <c r="F49" s="280"/>
      <c r="G49" s="280"/>
      <c r="H49" s="280"/>
      <c r="I49" s="280"/>
      <c r="J49" s="281"/>
      <c r="K49" s="31"/>
    </row>
    <row r="50" spans="1:11" x14ac:dyDescent="0.25">
      <c r="A50" s="30"/>
      <c r="B50" s="279"/>
      <c r="C50" s="280"/>
      <c r="D50" s="280"/>
      <c r="E50" s="280"/>
      <c r="F50" s="280"/>
      <c r="G50" s="280"/>
      <c r="H50" s="280"/>
      <c r="I50" s="280"/>
      <c r="J50" s="281"/>
      <c r="K50" s="31"/>
    </row>
    <row r="51" spans="1:11" x14ac:dyDescent="0.25">
      <c r="A51" s="30"/>
      <c r="B51" s="279"/>
      <c r="C51" s="280"/>
      <c r="D51" s="280"/>
      <c r="E51" s="280"/>
      <c r="F51" s="280"/>
      <c r="G51" s="280"/>
      <c r="H51" s="280"/>
      <c r="I51" s="280"/>
      <c r="J51" s="281"/>
      <c r="K51" s="31"/>
    </row>
    <row r="52" spans="1:11" x14ac:dyDescent="0.25">
      <c r="A52" s="30"/>
      <c r="B52" s="279"/>
      <c r="C52" s="280"/>
      <c r="D52" s="280"/>
      <c r="E52" s="280"/>
      <c r="F52" s="280"/>
      <c r="G52" s="280"/>
      <c r="H52" s="280"/>
      <c r="I52" s="280"/>
      <c r="J52" s="281"/>
      <c r="K52" s="31"/>
    </row>
    <row r="53" spans="1:11" x14ac:dyDescent="0.25">
      <c r="A53" s="30"/>
      <c r="B53" s="279"/>
      <c r="C53" s="280"/>
      <c r="D53" s="280"/>
      <c r="E53" s="280"/>
      <c r="F53" s="280"/>
      <c r="G53" s="280"/>
      <c r="H53" s="280"/>
      <c r="I53" s="280"/>
      <c r="J53" s="281"/>
      <c r="K53" s="31"/>
    </row>
    <row r="54" spans="1:11" x14ac:dyDescent="0.25">
      <c r="A54" s="30"/>
      <c r="B54" s="279"/>
      <c r="C54" s="280"/>
      <c r="D54" s="280"/>
      <c r="E54" s="280"/>
      <c r="F54" s="280"/>
      <c r="G54" s="280"/>
      <c r="H54" s="280"/>
      <c r="I54" s="280"/>
      <c r="J54" s="281"/>
      <c r="K54" s="31"/>
    </row>
    <row r="55" spans="1:11" x14ac:dyDescent="0.25">
      <c r="A55" s="30"/>
      <c r="B55" s="279"/>
      <c r="C55" s="280"/>
      <c r="D55" s="280"/>
      <c r="E55" s="280"/>
      <c r="F55" s="280"/>
      <c r="G55" s="280"/>
      <c r="H55" s="280"/>
      <c r="I55" s="280"/>
      <c r="J55" s="281"/>
      <c r="K55" s="31"/>
    </row>
    <row r="56" spans="1:11" x14ac:dyDescent="0.25">
      <c r="A56" s="30"/>
      <c r="B56" s="279"/>
      <c r="C56" s="280"/>
      <c r="D56" s="280"/>
      <c r="E56" s="280"/>
      <c r="F56" s="280"/>
      <c r="G56" s="280"/>
      <c r="H56" s="280"/>
      <c r="I56" s="280"/>
      <c r="J56" s="281"/>
      <c r="K56" s="31"/>
    </row>
    <row r="57" spans="1:11" ht="13.8" thickBot="1" x14ac:dyDescent="0.3">
      <c r="A57" s="30"/>
      <c r="B57" s="282"/>
      <c r="C57" s="283"/>
      <c r="D57" s="283"/>
      <c r="E57" s="283"/>
      <c r="F57" s="283"/>
      <c r="G57" s="283"/>
      <c r="H57" s="283"/>
      <c r="I57" s="283"/>
      <c r="J57" s="284"/>
      <c r="K57" s="31"/>
    </row>
    <row r="58" spans="1:11" x14ac:dyDescent="0.25">
      <c r="A58" s="32"/>
      <c r="B58" s="33"/>
      <c r="C58" s="33"/>
      <c r="D58" s="33"/>
      <c r="E58" s="33"/>
      <c r="F58" s="33"/>
      <c r="G58" s="33"/>
      <c r="H58" s="33"/>
      <c r="I58" s="33"/>
      <c r="J58" s="33"/>
      <c r="K58" s="34"/>
    </row>
  </sheetData>
  <mergeCells count="1">
    <mergeCell ref="B2:J57"/>
  </mergeCells>
  <printOptions horizontalCentered="1" verticalCentered="1"/>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3B9B9"/>
  </sheetPr>
  <dimension ref="A1:H24"/>
  <sheetViews>
    <sheetView tabSelected="1" view="pageBreakPreview" topLeftCell="A7" zoomScaleNormal="100" zoomScaleSheetLayoutView="100" workbookViewId="0">
      <selection activeCell="C13" sqref="C13"/>
    </sheetView>
  </sheetViews>
  <sheetFormatPr defaultRowHeight="13.2" x14ac:dyDescent="0.25"/>
  <cols>
    <col min="1" max="1" width="0.5546875" customWidth="1"/>
    <col min="3" max="3" width="75.88671875" customWidth="1"/>
    <col min="4" max="4" width="7.109375" customWidth="1"/>
    <col min="7" max="7" width="10.109375" customWidth="1"/>
    <col min="8" max="8" width="0.6640625" customWidth="1"/>
  </cols>
  <sheetData>
    <row r="1" spans="1:8" ht="3" customHeight="1" thickBot="1" x14ac:dyDescent="0.3">
      <c r="A1" s="27"/>
      <c r="B1" s="28"/>
      <c r="C1" s="28"/>
      <c r="D1" s="28"/>
      <c r="E1" s="28"/>
      <c r="F1" s="28"/>
      <c r="G1" s="28"/>
      <c r="H1" s="29"/>
    </row>
    <row r="2" spans="1:8" ht="30" customHeight="1" x14ac:dyDescent="0.25">
      <c r="A2" s="30"/>
      <c r="B2" s="285" t="s">
        <v>413</v>
      </c>
      <c r="C2" s="286"/>
      <c r="D2" s="286"/>
      <c r="E2" s="286"/>
      <c r="F2" s="286"/>
      <c r="G2" s="287"/>
      <c r="H2" s="31"/>
    </row>
    <row r="3" spans="1:8" ht="30" customHeight="1" thickBot="1" x14ac:dyDescent="0.3">
      <c r="A3" s="30"/>
      <c r="B3" s="288" t="s">
        <v>89</v>
      </c>
      <c r="C3" s="289"/>
      <c r="D3" s="289"/>
      <c r="E3" s="289"/>
      <c r="F3" s="289"/>
      <c r="G3" s="290"/>
      <c r="H3" s="31"/>
    </row>
    <row r="4" spans="1:8" x14ac:dyDescent="0.25">
      <c r="A4" s="30"/>
      <c r="B4" s="291" t="s">
        <v>28</v>
      </c>
      <c r="C4" s="293" t="s">
        <v>49</v>
      </c>
      <c r="D4" s="293" t="s">
        <v>6</v>
      </c>
      <c r="E4" s="293" t="s">
        <v>26</v>
      </c>
      <c r="F4" s="295" t="s">
        <v>475</v>
      </c>
      <c r="G4" s="297" t="s">
        <v>476</v>
      </c>
      <c r="H4" s="31"/>
    </row>
    <row r="5" spans="1:8" ht="13.8" thickBot="1" x14ac:dyDescent="0.3">
      <c r="A5" s="30"/>
      <c r="B5" s="292"/>
      <c r="C5" s="294"/>
      <c r="D5" s="294"/>
      <c r="E5" s="294"/>
      <c r="F5" s="296"/>
      <c r="G5" s="298"/>
      <c r="H5" s="31"/>
    </row>
    <row r="6" spans="1:8" ht="13.8" x14ac:dyDescent="0.25">
      <c r="A6" s="30"/>
      <c r="B6" s="198" t="s">
        <v>94</v>
      </c>
      <c r="C6" s="199"/>
      <c r="D6" s="199"/>
      <c r="E6" s="199"/>
      <c r="F6" s="305"/>
      <c r="G6" s="306"/>
      <c r="H6" s="31"/>
    </row>
    <row r="7" spans="1:8" ht="13.8" x14ac:dyDescent="0.25">
      <c r="A7" s="30"/>
      <c r="B7" s="2">
        <v>1</v>
      </c>
      <c r="C7" s="299" t="s">
        <v>90</v>
      </c>
      <c r="D7" s="299"/>
      <c r="E7" s="299"/>
      <c r="F7" s="307"/>
      <c r="G7" s="308"/>
      <c r="H7" s="31"/>
    </row>
    <row r="8" spans="1:8" ht="27.6" x14ac:dyDescent="0.25">
      <c r="A8" s="30"/>
      <c r="B8" s="2" t="s">
        <v>106</v>
      </c>
      <c r="C8" s="19" t="s">
        <v>414</v>
      </c>
      <c r="D8" s="1" t="s">
        <v>16</v>
      </c>
      <c r="E8" s="20">
        <v>88.16</v>
      </c>
      <c r="F8" s="309"/>
      <c r="G8" s="310">
        <f>F8*E8</f>
        <v>0</v>
      </c>
      <c r="H8" s="31"/>
    </row>
    <row r="9" spans="1:8" ht="110.4" x14ac:dyDescent="0.25">
      <c r="A9" s="30"/>
      <c r="B9" s="2" t="s">
        <v>107</v>
      </c>
      <c r="C9" s="13" t="s">
        <v>415</v>
      </c>
      <c r="D9" s="16" t="s">
        <v>12</v>
      </c>
      <c r="E9" s="21">
        <v>28.45</v>
      </c>
      <c r="F9" s="311"/>
      <c r="G9" s="310">
        <f>F9*E9</f>
        <v>0</v>
      </c>
      <c r="H9" s="31"/>
    </row>
    <row r="10" spans="1:8" ht="27.6" x14ac:dyDescent="0.25">
      <c r="A10" s="30"/>
      <c r="B10" s="2" t="s">
        <v>108</v>
      </c>
      <c r="C10" s="15" t="s">
        <v>102</v>
      </c>
      <c r="D10" s="1" t="s">
        <v>16</v>
      </c>
      <c r="E10" s="21">
        <v>3.62</v>
      </c>
      <c r="F10" s="311"/>
      <c r="G10" s="310">
        <f t="shared" ref="G10:G19" si="0">F10*E10</f>
        <v>0</v>
      </c>
      <c r="H10" s="31"/>
    </row>
    <row r="11" spans="1:8" ht="41.4" x14ac:dyDescent="0.25">
      <c r="A11" s="30"/>
      <c r="B11" s="2" t="s">
        <v>109</v>
      </c>
      <c r="C11" s="15" t="s">
        <v>103</v>
      </c>
      <c r="D11" s="1" t="s">
        <v>16</v>
      </c>
      <c r="E11" s="20">
        <v>32.31</v>
      </c>
      <c r="F11" s="311"/>
      <c r="G11" s="310">
        <f t="shared" si="0"/>
        <v>0</v>
      </c>
      <c r="H11" s="31"/>
    </row>
    <row r="12" spans="1:8" ht="27.6" x14ac:dyDescent="0.25">
      <c r="A12" s="30"/>
      <c r="B12" s="2" t="s">
        <v>110</v>
      </c>
      <c r="C12" s="15" t="s">
        <v>104</v>
      </c>
      <c r="D12" s="1" t="s">
        <v>16</v>
      </c>
      <c r="E12" s="25">
        <v>1.21</v>
      </c>
      <c r="F12" s="311"/>
      <c r="G12" s="310">
        <f t="shared" si="0"/>
        <v>0</v>
      </c>
      <c r="H12" s="31"/>
    </row>
    <row r="13" spans="1:8" ht="69" x14ac:dyDescent="0.25">
      <c r="A13" s="30"/>
      <c r="B13" s="2" t="s">
        <v>111</v>
      </c>
      <c r="C13" s="18" t="s">
        <v>105</v>
      </c>
      <c r="D13" s="1" t="s">
        <v>16</v>
      </c>
      <c r="E13" s="21">
        <v>17.68</v>
      </c>
      <c r="F13" s="311"/>
      <c r="G13" s="310">
        <f t="shared" si="0"/>
        <v>0</v>
      </c>
      <c r="H13" s="31"/>
    </row>
    <row r="14" spans="1:8" ht="69" x14ac:dyDescent="0.25">
      <c r="A14" s="30"/>
      <c r="B14" s="2" t="s">
        <v>112</v>
      </c>
      <c r="C14" s="15" t="s">
        <v>91</v>
      </c>
      <c r="D14" s="14" t="s">
        <v>12</v>
      </c>
      <c r="E14" s="21">
        <v>70.099999999999994</v>
      </c>
      <c r="F14" s="311"/>
      <c r="G14" s="310">
        <f t="shared" si="0"/>
        <v>0</v>
      </c>
      <c r="H14" s="31"/>
    </row>
    <row r="15" spans="1:8" ht="27.6" x14ac:dyDescent="0.25">
      <c r="A15" s="30"/>
      <c r="B15" s="2" t="s">
        <v>113</v>
      </c>
      <c r="C15" s="9" t="s">
        <v>120</v>
      </c>
      <c r="D15" s="1" t="s">
        <v>16</v>
      </c>
      <c r="E15" s="21">
        <v>13.31</v>
      </c>
      <c r="F15" s="311"/>
      <c r="G15" s="310">
        <f>F15*E15</f>
        <v>0</v>
      </c>
      <c r="H15" s="31"/>
    </row>
    <row r="16" spans="1:8" ht="27.6" x14ac:dyDescent="0.25">
      <c r="A16" s="30"/>
      <c r="B16" s="2" t="s">
        <v>114</v>
      </c>
      <c r="C16" s="13" t="s">
        <v>92</v>
      </c>
      <c r="D16" s="14" t="s">
        <v>12</v>
      </c>
      <c r="E16" s="21">
        <v>48</v>
      </c>
      <c r="F16" s="311"/>
      <c r="G16" s="310">
        <f t="shared" si="0"/>
        <v>0</v>
      </c>
      <c r="H16" s="31"/>
    </row>
    <row r="17" spans="1:8" ht="41.4" x14ac:dyDescent="0.25">
      <c r="A17" s="30"/>
      <c r="B17" s="2" t="s">
        <v>115</v>
      </c>
      <c r="C17" s="15" t="s">
        <v>119</v>
      </c>
      <c r="D17" s="17" t="s">
        <v>4</v>
      </c>
      <c r="E17" s="21">
        <v>2</v>
      </c>
      <c r="F17" s="311"/>
      <c r="G17" s="310">
        <f>F17*E17</f>
        <v>0</v>
      </c>
      <c r="H17" s="31"/>
    </row>
    <row r="18" spans="1:8" ht="13.8" x14ac:dyDescent="0.25">
      <c r="A18" s="30"/>
      <c r="B18" s="2" t="s">
        <v>116</v>
      </c>
      <c r="C18" s="15" t="s">
        <v>96</v>
      </c>
      <c r="D18" s="17" t="s">
        <v>8</v>
      </c>
      <c r="E18" s="21">
        <v>5.3</v>
      </c>
      <c r="F18" s="311"/>
      <c r="G18" s="310">
        <f t="shared" si="0"/>
        <v>0</v>
      </c>
      <c r="H18" s="31"/>
    </row>
    <row r="19" spans="1:8" ht="41.4" x14ac:dyDescent="0.25">
      <c r="A19" s="30"/>
      <c r="B19" s="2" t="s">
        <v>121</v>
      </c>
      <c r="C19" s="15" t="s">
        <v>118</v>
      </c>
      <c r="D19" s="17" t="s">
        <v>8</v>
      </c>
      <c r="E19" s="21">
        <v>19.100000000000001</v>
      </c>
      <c r="F19" s="311"/>
      <c r="G19" s="310">
        <f t="shared" si="0"/>
        <v>0</v>
      </c>
      <c r="H19" s="31"/>
    </row>
    <row r="20" spans="1:8" ht="13.8" x14ac:dyDescent="0.25">
      <c r="A20" s="30"/>
      <c r="B20" s="300" t="s">
        <v>117</v>
      </c>
      <c r="C20" s="301"/>
      <c r="D20" s="301"/>
      <c r="E20" s="301"/>
      <c r="F20" s="57"/>
      <c r="G20" s="66">
        <f>SUM(G8:G19)</f>
        <v>0</v>
      </c>
      <c r="H20" s="31"/>
    </row>
    <row r="21" spans="1:8" ht="13.8" x14ac:dyDescent="0.3">
      <c r="A21" s="30"/>
      <c r="B21" s="5"/>
      <c r="C21" s="302" t="s">
        <v>3</v>
      </c>
      <c r="D21" s="302"/>
      <c r="E21" s="302"/>
      <c r="F21" s="302"/>
      <c r="G21" s="67"/>
      <c r="H21" s="31"/>
    </row>
    <row r="22" spans="1:8" ht="14.4" x14ac:dyDescent="0.3">
      <c r="A22" s="30"/>
      <c r="B22" s="26">
        <v>1</v>
      </c>
      <c r="C22" s="303" t="s">
        <v>50</v>
      </c>
      <c r="D22" s="303"/>
      <c r="E22" s="303"/>
      <c r="F22" s="303"/>
      <c r="G22" s="35">
        <f>G20</f>
        <v>0</v>
      </c>
      <c r="H22" s="31"/>
    </row>
    <row r="23" spans="1:8" ht="15" thickBot="1" x14ac:dyDescent="0.3">
      <c r="A23" s="30"/>
      <c r="B23" s="24"/>
      <c r="C23" s="304" t="s">
        <v>131</v>
      </c>
      <c r="D23" s="304"/>
      <c r="E23" s="304"/>
      <c r="F23" s="304"/>
      <c r="G23" s="23">
        <f>SUM(G22)</f>
        <v>0</v>
      </c>
      <c r="H23" s="31"/>
    </row>
    <row r="24" spans="1:8" ht="3" customHeight="1" x14ac:dyDescent="0.25">
      <c r="A24" s="32"/>
      <c r="B24" s="200"/>
      <c r="C24" s="200"/>
      <c r="D24" s="200"/>
      <c r="E24" s="200"/>
      <c r="F24" s="200"/>
      <c r="G24" s="200"/>
      <c r="H24" s="34"/>
    </row>
  </sheetData>
  <sheetProtection algorithmName="SHA-512" hashValue="ZnP0rpBa9KFwt4LVqNeRwrOERUP8w2+bu8HiCcw4sZogH0ruG8UQZKKM/f4hjlHdwfVA2VI1lfMhJ7KuONX84w==" saltValue="LRW3bAM3gcvWH2kZHqiyhQ==" spinCount="100000" sheet="1" objects="1" scenarios="1"/>
  <mergeCells count="13">
    <mergeCell ref="C7:E7"/>
    <mergeCell ref="B20:E20"/>
    <mergeCell ref="C21:F21"/>
    <mergeCell ref="C22:F22"/>
    <mergeCell ref="C23:F23"/>
    <mergeCell ref="B2:G2"/>
    <mergeCell ref="B3:G3"/>
    <mergeCell ref="B4:B5"/>
    <mergeCell ref="C4:C5"/>
    <mergeCell ref="D4:D5"/>
    <mergeCell ref="E4:E5"/>
    <mergeCell ref="F4:F5"/>
    <mergeCell ref="G4:G5"/>
  </mergeCells>
  <printOptions horizontalCentered="1"/>
  <pageMargins left="0.5" right="0.2" top="0.5" bottom="0.5" header="0.2" footer="0.2"/>
  <pageSetup paperSize="9" scale="80" orientation="portrait" horizontalDpi="4294967295" verticalDpi="4294967295" r:id="rId1"/>
  <headerFooter>
    <oddFooter xml:space="preserve">&amp;L   Septic Tank&amp;CKunduz Regional Cold Chain Building&amp;RPage &amp;P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GeneralNote</vt:lpstr>
      <vt:lpstr>G. Total</vt:lpstr>
      <vt:lpstr>1C</vt:lpstr>
      <vt:lpstr>1-1 MB</vt:lpstr>
      <vt:lpstr>3C</vt:lpstr>
      <vt:lpstr>03 SepticT</vt:lpstr>
      <vt:lpstr>'1-1 MB'!Print_Area</vt:lpstr>
      <vt:lpstr>'G. Total'!Print_Area</vt:lpstr>
      <vt:lpstr>GeneralNote!Print_Area</vt:lpstr>
      <vt:lpstr>'03 SepticT'!Print_Titles</vt:lpstr>
      <vt:lpstr>'1-1 MB'!Print_Titles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cp:lastPrinted>2020-07-01T11:57:15Z</cp:lastPrinted>
  <dcterms:created xsi:type="dcterms:W3CDTF">2018-03-30T04:18:49Z</dcterms:created>
  <dcterms:modified xsi:type="dcterms:W3CDTF">2021-01-06T11:22:23Z</dcterms:modified>
</cp:coreProperties>
</file>